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0" windowWidth="14010" windowHeight="11385" activeTab="2"/>
  </bookViews>
  <sheets>
    <sheet name="Annual (BS)" sheetId="1" r:id="rId1"/>
    <sheet name="Annual (IS)" sheetId="2" r:id="rId2"/>
    <sheet name="Annual (CF)" sheetId="3" r:id="rId3"/>
    <sheet name="Parameter" sheetId="4" state="hidden" r:id="rId4"/>
  </sheets>
  <definedNames>
    <definedName name="BS_date">'Parameter'!$B$4</definedName>
    <definedName name="_xlnm.Print_Area" localSheetId="0">'Annual (BS)'!$A$1:$M$70</definedName>
    <definedName name="_xlnm.Print_Area" localSheetId="2">'Annual (CF)'!$A$1:$M$65</definedName>
    <definedName name="_xlnm.Print_Area" localSheetId="1">'Annual (IS)'!$A$1:$M$49</definedName>
    <definedName name="Q_IS">'Parameter'!$B$12</definedName>
    <definedName name="QoQ_BS">'Parameter'!$B$6</definedName>
    <definedName name="QoQ_IS">'Parameter'!$B$14</definedName>
    <definedName name="Title">'Parameter'!$B$2</definedName>
    <definedName name="YoY_BS">'Parameter'!$B$8</definedName>
    <definedName name="YoY_IS">'Parameter'!$B$16</definedName>
    <definedName name="YoY_YTD_IS">'Parameter'!$B$18</definedName>
    <definedName name="YTD_IS">'Parameter'!$B$10</definedName>
  </definedNames>
  <calcPr fullCalcOnLoad="1"/>
</workbook>
</file>

<file path=xl/sharedStrings.xml><?xml version="1.0" encoding="utf-8"?>
<sst xmlns="http://schemas.openxmlformats.org/spreadsheetml/2006/main" count="170" uniqueCount="160">
  <si>
    <t>Balance Sheet Date</t>
  </si>
  <si>
    <t>Jun. 30, 2005</t>
  </si>
  <si>
    <t>2005Q2</t>
  </si>
  <si>
    <t xml:space="preserve">Prior BS date for QoQ </t>
  </si>
  <si>
    <t xml:space="preserve">Prior BS date for YoY </t>
  </si>
  <si>
    <t>YTD IS period</t>
  </si>
  <si>
    <t>Quarterly IS period</t>
  </si>
  <si>
    <t>Prior IS period for QoQ</t>
  </si>
  <si>
    <t>Prior IS period for YoY</t>
  </si>
  <si>
    <t>Prior YTDF_IS period for YoY</t>
  </si>
  <si>
    <t>Titel</t>
  </si>
  <si>
    <t>Sep. 30, 2005</t>
  </si>
  <si>
    <t>Sep. 30, 2004</t>
  </si>
  <si>
    <t>2005Q1~Q3</t>
  </si>
  <si>
    <t>2005Q3</t>
  </si>
  <si>
    <t>2004Q3</t>
  </si>
  <si>
    <t>2004Q1~Q3</t>
  </si>
  <si>
    <t xml:space="preserve">          </t>
  </si>
  <si>
    <t>Accrued expenses and other current liabilities</t>
  </si>
  <si>
    <t>Other long-term payables</t>
  </si>
  <si>
    <t xml:space="preserve">Guarantee deposits </t>
  </si>
  <si>
    <t>Total liabilities</t>
  </si>
  <si>
    <t>Capital surplus</t>
  </si>
  <si>
    <t>Retained earnings</t>
  </si>
  <si>
    <t>Gross profit</t>
  </si>
  <si>
    <t>Operating expenses</t>
  </si>
  <si>
    <t>Total operating expenses</t>
  </si>
  <si>
    <t>Accounts payable</t>
  </si>
  <si>
    <t xml:space="preserve">Global Unichip Corporation and Subsidiaries </t>
  </si>
  <si>
    <t>Current assets</t>
  </si>
  <si>
    <t>Current liabilities</t>
  </si>
  <si>
    <t>Other financial assets</t>
  </si>
  <si>
    <t>Equity</t>
  </si>
  <si>
    <t>Total equity</t>
  </si>
  <si>
    <t>Non-operating income and expenses</t>
  </si>
  <si>
    <t>Other gains and losses</t>
  </si>
  <si>
    <t>Receivables from related parties</t>
  </si>
  <si>
    <t>Payables to related parties</t>
  </si>
  <si>
    <t>Total non-operating income and expenses</t>
  </si>
  <si>
    <t>Total assets</t>
  </si>
  <si>
    <t>Income from operations</t>
  </si>
  <si>
    <t>Income before income tax</t>
  </si>
  <si>
    <t>Net income</t>
  </si>
  <si>
    <t>Sales and marketing</t>
  </si>
  <si>
    <t>Research and development</t>
  </si>
  <si>
    <t>General and administrative</t>
  </si>
  <si>
    <t>Deferred income tax liabilities</t>
  </si>
  <si>
    <t>Current tax liabilities</t>
  </si>
  <si>
    <t>Assets</t>
  </si>
  <si>
    <t>Total current assets</t>
  </si>
  <si>
    <t>Property, plant and equipment</t>
  </si>
  <si>
    <t>Intangible assets</t>
  </si>
  <si>
    <t>Deferred income tax assets</t>
  </si>
  <si>
    <t>Refundable deposits</t>
  </si>
  <si>
    <t>Pledged time deposits</t>
  </si>
  <si>
    <t>Liabilities and equity</t>
  </si>
  <si>
    <t>Cash and cash equivalents</t>
  </si>
  <si>
    <t>Inventories</t>
  </si>
  <si>
    <t>Other current assets</t>
  </si>
  <si>
    <t>Total current liabilities</t>
  </si>
  <si>
    <t>Total liabilities and equity</t>
  </si>
  <si>
    <t xml:space="preserve">Exchange differences on translation of </t>
  </si>
  <si>
    <t>Adjustments for:</t>
  </si>
  <si>
    <t>Income before income tax</t>
  </si>
  <si>
    <t>Depreciation</t>
  </si>
  <si>
    <t>Amortization</t>
  </si>
  <si>
    <t>Interest income</t>
  </si>
  <si>
    <t>Income taxes paid</t>
  </si>
  <si>
    <t>Available-for-sale financial assets</t>
  </si>
  <si>
    <t>Property, plant and equipment</t>
  </si>
  <si>
    <t>Intangible assets</t>
  </si>
  <si>
    <t>Proceeds from disposal of:</t>
  </si>
  <si>
    <t>Available-for-sale financial assets</t>
  </si>
  <si>
    <t>Interest received</t>
  </si>
  <si>
    <t>Effect of exchange rate changes on cash and cash</t>
  </si>
  <si>
    <t>equivalents</t>
  </si>
  <si>
    <t>Basic earnings per share</t>
  </si>
  <si>
    <t>Diluted earnings per share</t>
  </si>
  <si>
    <t>Consolidated Balance Sheets</t>
  </si>
  <si>
    <t>(In thousands of NT$)</t>
  </si>
  <si>
    <t>(In thousands of NT$)</t>
  </si>
  <si>
    <t>Interest paid</t>
  </si>
  <si>
    <t>Guarantee deposits refunded</t>
  </si>
  <si>
    <t>(In thousands of NT$, except earnings per share)</t>
  </si>
  <si>
    <t>Earnings per share (NT$)</t>
  </si>
  <si>
    <t>Net cash used in investing activities</t>
  </si>
  <si>
    <t>Net cash used in financing activities</t>
  </si>
  <si>
    <t>Consolidated Statements of Comprehensive Income</t>
  </si>
  <si>
    <t>Consolidated Statements of Cash Flows</t>
  </si>
  <si>
    <t>Finance costs</t>
  </si>
  <si>
    <t>Finance costs</t>
  </si>
  <si>
    <t>Guarantee deposits received</t>
  </si>
  <si>
    <t>Net increase (decrease) in cash and cash equivalents</t>
  </si>
  <si>
    <t>Refundable deposits paid</t>
  </si>
  <si>
    <t>Refundable deposits refunded</t>
  </si>
  <si>
    <t xml:space="preserve">Share capital </t>
  </si>
  <si>
    <t>Others</t>
  </si>
  <si>
    <t>Appropriated as legal reserve</t>
  </si>
  <si>
    <t>Appropriated as special reserve</t>
  </si>
  <si>
    <t>Unappropriated earnings</t>
  </si>
  <si>
    <t>Total comprehensive income for the year</t>
  </si>
  <si>
    <t>Changes in operating assets and liabilities</t>
  </si>
  <si>
    <t xml:space="preserve">Cash dividends paid </t>
  </si>
  <si>
    <t>Cash and cash equivalents, beginning of year</t>
  </si>
  <si>
    <t>Cash and cash equivalents, end of year</t>
  </si>
  <si>
    <t>Cash flows from operating activities</t>
  </si>
  <si>
    <t>Cash flows from investing activities</t>
  </si>
  <si>
    <t>Cash flows from financing activities</t>
  </si>
  <si>
    <t>Noncurrent assets</t>
  </si>
  <si>
    <t>Total noncurrent assets</t>
  </si>
  <si>
    <t>Noncurrent liabilities</t>
  </si>
  <si>
    <t>Total noncurrent liabilities</t>
  </si>
  <si>
    <t>Income tax expense</t>
  </si>
  <si>
    <t>Accounts receivable, net</t>
  </si>
  <si>
    <t>Net defined benefit liabilities</t>
  </si>
  <si>
    <t>Note:</t>
  </si>
  <si>
    <t>2014
(Adjusted)
(Note)</t>
  </si>
  <si>
    <t>Items that will not be reclassified</t>
  </si>
  <si>
    <t>subsequently to profit or loss</t>
  </si>
  <si>
    <t>Items that may be reclassified</t>
  </si>
  <si>
    <t>subsequently to profit or loss</t>
  </si>
  <si>
    <t>foreign operations</t>
  </si>
  <si>
    <t xml:space="preserve">Other comprehensive income (loss)  </t>
  </si>
  <si>
    <t>for the year, net of income tax</t>
  </si>
  <si>
    <t>Financial assets measured at cost</t>
  </si>
  <si>
    <t>Financial assets measured at cost</t>
  </si>
  <si>
    <t xml:space="preserve">Loss (gain) on foreign exchange, net </t>
  </si>
  <si>
    <t>Net cash generated from operating activities</t>
  </si>
  <si>
    <t>Cash generated from operations</t>
  </si>
  <si>
    <t xml:space="preserve">Accrued employees' compensation and </t>
  </si>
  <si>
    <t>remuneration to directors</t>
  </si>
  <si>
    <t>Remeasurement of defined benefit plans</t>
  </si>
  <si>
    <t>Impairment loss on financial assets</t>
  </si>
  <si>
    <t>Cost of revenue</t>
  </si>
  <si>
    <t>Net revenue</t>
  </si>
  <si>
    <t xml:space="preserve">Payables on machinery and equipment </t>
  </si>
  <si>
    <t>Loss (gain) on disposal of property, plant and equipment, net</t>
  </si>
  <si>
    <t>Acquisitions of:</t>
  </si>
  <si>
    <t>Increase in pledged time deposits</t>
  </si>
  <si>
    <t>Contract assets</t>
  </si>
  <si>
    <t>Contract liabilities</t>
  </si>
  <si>
    <t>Gain on financial assets at fair value through profit or loss</t>
  </si>
  <si>
    <t>Financial assets at fair value through profit or loss</t>
  </si>
  <si>
    <t>Financial assets at fair value through profit or loss</t>
  </si>
  <si>
    <t xml:space="preserve">Dividends from claims extinguished by prescription reclassified to </t>
  </si>
  <si>
    <t>capital surplus</t>
  </si>
  <si>
    <t>Donations from shareholders</t>
  </si>
  <si>
    <t>Gain on disposal of financial assets</t>
  </si>
  <si>
    <t>Right-of-use assets</t>
  </si>
  <si>
    <t>Lease liabilities - current</t>
  </si>
  <si>
    <t>Gain on lease modification</t>
  </si>
  <si>
    <t>Repayment of the principal portion of lease liabilities</t>
  </si>
  <si>
    <t>Financial assets at fair value through profit or loss</t>
  </si>
  <si>
    <t>Expected credit loss (gain)</t>
  </si>
  <si>
    <t xml:space="preserve"> </t>
  </si>
  <si>
    <t>Prepayments for business facilities</t>
  </si>
  <si>
    <t>Lease liabilities - noncurrent</t>
  </si>
  <si>
    <t>Other income (include interest income)</t>
  </si>
  <si>
    <t xml:space="preserve"> </t>
  </si>
  <si>
    <t>GUC should apply the IFRSs endorsed by the FSC and the related amendments to the Regulations Governing the Preparation of Financial Reports by Securities Issuers starting January 1, 2015.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</si>
</sst>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General_)"/>
    <numFmt numFmtId="178" formatCode="_(* #,##0_);_(* \(#,##0\);_(* &quot;-&quot;??_);_(@_)"/>
    <numFmt numFmtId="179" formatCode="yyyy/m/d\ h:mm\ AM/PM"/>
    <numFmt numFmtId="180" formatCode="#,##0_);[Red]\(#,##0\)"/>
    <numFmt numFmtId="181" formatCode="0_ 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0.00;[Red]0.00"/>
    <numFmt numFmtId="186" formatCode="#,##0_ "/>
    <numFmt numFmtId="187" formatCode="0_);[Red]\(0\)"/>
    <numFmt numFmtId="188" formatCode="m&quot;月&quot;d&quot;日&quot;"/>
    <numFmt numFmtId="189" formatCode="#,##0_ ;[Red]\-#,##0\ "/>
    <numFmt numFmtId="190" formatCode="#,##0_);\(#,##0\)_);\-"/>
    <numFmt numFmtId="191" formatCode="#,##0.00%_);\(#,##0.00%\)_);\-"/>
    <numFmt numFmtId="192" formatCode="#,##0.00_);[Red]\(#,##0.00\)"/>
    <numFmt numFmtId="193" formatCode="#,##0.0_);[Red]\(#,##0.0\)"/>
    <numFmt numFmtId="194" formatCode="#,##0.0_ ;[Red]\-#,##0.0\ "/>
    <numFmt numFmtId="195" formatCode="#,##0.00_ ;[Red]\-#,##0.0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-* #,##0.0_-;\-* #,##0.0_-;_-* &quot;-&quot;?_-;_-@_-"/>
    <numFmt numFmtId="200" formatCode="#,##0_);\(#,##0\)"/>
    <numFmt numFmtId="201" formatCode="0.0%"/>
    <numFmt numFmtId="202" formatCode="#,##0.0_);\(#,##0.0\)"/>
    <numFmt numFmtId="203" formatCode="#,##0.00_);\(#,##0.00\)"/>
    <numFmt numFmtId="204" formatCode="_-* #,##0.000_-;\-* #,##0.000_-;_-* &quot;-&quot;??_-;_-@_-"/>
    <numFmt numFmtId="205" formatCode="0;_Ѐ"/>
    <numFmt numFmtId="206" formatCode="0;_ꐀ"/>
    <numFmt numFmtId="207" formatCode="0.0;_ꐀ"/>
    <numFmt numFmtId="208" formatCode="0.00;_ꐀ"/>
    <numFmt numFmtId="209" formatCode="0.000;_ꐀ"/>
    <numFmt numFmtId="210" formatCode="_-* #,##0_-;[Red]\(#,##0\);_-* &quot;-&quot;_-;_-@_-"/>
    <numFmt numFmtId="211" formatCode="#,##0.000_);\(#,##0.000\)"/>
    <numFmt numFmtId="212" formatCode="#,##0.0000_);\(#,##0.0000\)"/>
    <numFmt numFmtId="213" formatCode="#,##0.000_);[Red]\(#,##0.000\)"/>
    <numFmt numFmtId="214" formatCode="0.00000_ "/>
    <numFmt numFmtId="215" formatCode="0.0000_ "/>
    <numFmt numFmtId="216" formatCode="0.000_ "/>
    <numFmt numFmtId="217" formatCode="#,##0.0000_);[Red]\(#,##0.0000\)"/>
    <numFmt numFmtId="218" formatCode="#,##0.00000_);[Red]\(#,##0.00000\)"/>
    <numFmt numFmtId="219" formatCode="#,##0.000000_);[Red]\(#,##0.000000\)"/>
    <numFmt numFmtId="220" formatCode="&quot;$&quot;#,##0.00_);\(&quot;$&quot;#,##0.00\)"/>
    <numFmt numFmtId="221" formatCode="[$€-2]\ #,##0.00_);[Red]\([$€-2]\ #,##0.00\)"/>
  </numFmts>
  <fonts count="47">
    <font>
      <sz val="12"/>
      <name val="Book Antiqua"/>
      <family val="1"/>
    </font>
    <font>
      <sz val="9"/>
      <name val="細明體"/>
      <family val="3"/>
    </font>
    <font>
      <u val="single"/>
      <sz val="9"/>
      <color indexed="12"/>
      <name val="Book Antiqua"/>
      <family val="1"/>
    </font>
    <font>
      <u val="single"/>
      <sz val="9"/>
      <color indexed="36"/>
      <name val="Book Antiqua"/>
      <family val="1"/>
    </font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2"/>
      <name val="Verdan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5" fillId="0" borderId="0" applyFont="0" applyFill="0" applyBorder="0" applyAlignment="0" applyProtection="0"/>
    <xf numFmtId="0" fontId="35" fillId="22" borderId="2" applyNumberForma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 quotePrefix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200" fontId="8" fillId="0" borderId="0" xfId="0" applyNumberFormat="1" applyFont="1" applyFill="1" applyAlignment="1">
      <alignment vertical="center"/>
    </xf>
    <xf numFmtId="200" fontId="8" fillId="0" borderId="0" xfId="35" applyNumberFormat="1" applyFont="1" applyFill="1" applyAlignment="1">
      <alignment vertical="center"/>
    </xf>
    <xf numFmtId="200" fontId="8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 indent="1"/>
    </xf>
    <xf numFmtId="200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1"/>
    </xf>
    <xf numFmtId="200" fontId="9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horizontal="left" vertical="center" indent="3"/>
    </xf>
    <xf numFmtId="0" fontId="7" fillId="0" borderId="0" xfId="34" applyFont="1" applyFill="1" applyAlignment="1">
      <alignment horizontal="center"/>
      <protection/>
    </xf>
    <xf numFmtId="0" fontId="9" fillId="33" borderId="0" xfId="34" applyFont="1" applyFill="1">
      <alignment/>
      <protection/>
    </xf>
    <xf numFmtId="0" fontId="8" fillId="0" borderId="0" xfId="34" applyFont="1" applyFill="1">
      <alignment/>
      <protection/>
    </xf>
    <xf numFmtId="0" fontId="9" fillId="0" borderId="0" xfId="34" applyFont="1" applyFill="1" applyBorder="1" applyAlignment="1">
      <alignment horizontal="centerContinuous"/>
      <protection/>
    </xf>
    <xf numFmtId="0" fontId="8" fillId="33" borderId="0" xfId="34" applyFont="1" applyFill="1">
      <alignment/>
      <protection/>
    </xf>
    <xf numFmtId="0" fontId="11" fillId="33" borderId="0" xfId="34" applyFont="1" applyFill="1">
      <alignment/>
      <protection/>
    </xf>
    <xf numFmtId="37" fontId="10" fillId="0" borderId="0" xfId="33" applyNumberFormat="1" applyFont="1" applyFill="1" applyAlignment="1" applyProtection="1">
      <alignment horizontal="left"/>
      <protection/>
    </xf>
    <xf numFmtId="200" fontId="11" fillId="0" borderId="0" xfId="34" applyNumberFormat="1" applyFont="1" applyFill="1" applyBorder="1">
      <alignment/>
      <protection/>
    </xf>
    <xf numFmtId="0" fontId="10" fillId="33" borderId="0" xfId="34" applyFont="1" applyFill="1">
      <alignment/>
      <protection/>
    </xf>
    <xf numFmtId="200" fontId="9" fillId="0" borderId="0" xfId="0" applyNumberFormat="1" applyFont="1" applyFill="1" applyBorder="1" applyAlignment="1">
      <alignment vertical="center"/>
    </xf>
    <xf numFmtId="200" fontId="10" fillId="0" borderId="0" xfId="34" applyNumberFormat="1" applyFont="1" applyFill="1" applyBorder="1">
      <alignment/>
      <protection/>
    </xf>
    <xf numFmtId="0" fontId="8" fillId="0" borderId="0" xfId="0" applyFont="1" applyFill="1" applyBorder="1" applyAlignment="1">
      <alignment vertical="center"/>
    </xf>
    <xf numFmtId="0" fontId="11" fillId="33" borderId="0" xfId="34" applyFont="1" applyFill="1" applyBorder="1">
      <alignment/>
      <protection/>
    </xf>
    <xf numFmtId="0" fontId="9" fillId="0" borderId="0" xfId="0" applyFont="1" applyFill="1" applyAlignment="1">
      <alignment vertical="center"/>
    </xf>
    <xf numFmtId="200" fontId="8" fillId="0" borderId="12" xfId="0" applyNumberFormat="1" applyFont="1" applyFill="1" applyBorder="1" applyAlignment="1">
      <alignment vertical="center"/>
    </xf>
    <xf numFmtId="200" fontId="8" fillId="0" borderId="0" xfId="34" applyNumberFormat="1" applyFont="1" applyFill="1">
      <alignment/>
      <protection/>
    </xf>
    <xf numFmtId="200" fontId="8" fillId="0" borderId="12" xfId="34" applyNumberFormat="1" applyFont="1" applyFill="1" applyBorder="1">
      <alignment/>
      <protection/>
    </xf>
    <xf numFmtId="0" fontId="9" fillId="0" borderId="0" xfId="33" applyFont="1" applyFill="1">
      <alignment/>
      <protection/>
    </xf>
    <xf numFmtId="37" fontId="9" fillId="0" borderId="0" xfId="33" applyNumberFormat="1" applyFont="1" applyFill="1" applyAlignment="1" applyProtection="1">
      <alignment horizontal="left"/>
      <protection/>
    </xf>
    <xf numFmtId="200" fontId="8" fillId="0" borderId="11" xfId="34" applyNumberFormat="1" applyFont="1" applyFill="1" applyBorder="1">
      <alignment/>
      <protection/>
    </xf>
    <xf numFmtId="200" fontId="9" fillId="0" borderId="0" xfId="3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 vertical="center"/>
    </xf>
    <xf numFmtId="20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vertical="center"/>
    </xf>
    <xf numFmtId="200" fontId="9" fillId="0" borderId="11" xfId="34" applyNumberFormat="1" applyFont="1" applyFill="1" applyBorder="1">
      <alignment/>
      <protection/>
    </xf>
    <xf numFmtId="200" fontId="9" fillId="0" borderId="11" xfId="0" applyNumberFormat="1" applyFont="1" applyFill="1" applyBorder="1" applyAlignment="1">
      <alignment vertical="center"/>
    </xf>
    <xf numFmtId="200" fontId="9" fillId="0" borderId="13" xfId="0" applyNumberFormat="1" applyFont="1" applyFill="1" applyBorder="1" applyAlignment="1">
      <alignment vertical="center"/>
    </xf>
    <xf numFmtId="200" fontId="9" fillId="0" borderId="0" xfId="34" applyNumberFormat="1" applyFont="1" applyFill="1">
      <alignment/>
      <protection/>
    </xf>
    <xf numFmtId="0" fontId="8" fillId="0" borderId="0" xfId="0" applyFont="1" applyFill="1" applyAlignment="1">
      <alignment horizontal="left" vertical="center" wrapText="1" indent="1"/>
    </xf>
    <xf numFmtId="37" fontId="8" fillId="0" borderId="0" xfId="33" applyNumberFormat="1" applyFont="1" applyFill="1" applyAlignment="1" applyProtection="1">
      <alignment horizontal="left" vertical="center" indent="2"/>
      <protection/>
    </xf>
    <xf numFmtId="0" fontId="8" fillId="0" borderId="0" xfId="0" applyFont="1" applyAlignment="1">
      <alignment horizontal="left" vertical="center" indent="2"/>
    </xf>
    <xf numFmtId="177" fontId="9" fillId="0" borderId="0" xfId="33" applyNumberFormat="1" applyFont="1" applyFill="1" applyAlignment="1" applyProtection="1">
      <alignment horizontal="left" vertical="center"/>
      <protection/>
    </xf>
    <xf numFmtId="37" fontId="8" fillId="0" borderId="0" xfId="33" applyNumberFormat="1" applyFont="1" applyFill="1" applyAlignment="1" applyProtection="1">
      <alignment horizontal="left" vertical="center" indent="1"/>
      <protection/>
    </xf>
    <xf numFmtId="0" fontId="8" fillId="0" borderId="0" xfId="33" applyFont="1" applyFill="1" applyAlignment="1">
      <alignment horizontal="left" vertical="center" indent="1"/>
      <protection/>
    </xf>
    <xf numFmtId="37" fontId="9" fillId="0" borderId="0" xfId="33" applyNumberFormat="1" applyFont="1" applyFill="1" applyAlignment="1" applyProtection="1">
      <alignment horizontal="left" vertical="center" wrapText="1"/>
      <protection/>
    </xf>
    <xf numFmtId="37" fontId="9" fillId="0" borderId="0" xfId="33" applyNumberFormat="1" applyFont="1" applyFill="1" applyAlignment="1" applyProtection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37" fontId="9" fillId="0" borderId="0" xfId="33" applyNumberFormat="1" applyFont="1" applyFill="1" applyAlignment="1" applyProtection="1">
      <alignment horizontal="left" vertical="center" wrapText="1" indent="1"/>
      <protection/>
    </xf>
    <xf numFmtId="200" fontId="9" fillId="0" borderId="0" xfId="0" applyNumberFormat="1" applyFont="1" applyFill="1" applyBorder="1" applyAlignment="1" quotePrefix="1">
      <alignment horizontal="center" vertical="center"/>
    </xf>
    <xf numFmtId="14" fontId="9" fillId="0" borderId="0" xfId="0" applyNumberFormat="1" applyFont="1" applyFill="1" applyBorder="1" applyAlignment="1" quotePrefix="1">
      <alignment horizontal="center" vertical="center"/>
    </xf>
    <xf numFmtId="42" fontId="8" fillId="0" borderId="0" xfId="0" applyNumberFormat="1" applyFont="1" applyFill="1" applyAlignment="1">
      <alignment vertical="center"/>
    </xf>
    <xf numFmtId="42" fontId="9" fillId="0" borderId="14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 quotePrefix="1">
      <alignment horizontal="center" vertical="center"/>
    </xf>
    <xf numFmtId="42" fontId="8" fillId="0" borderId="0" xfId="0" applyNumberFormat="1" applyFont="1" applyFill="1" applyBorder="1" applyAlignment="1">
      <alignment vertical="center"/>
    </xf>
    <xf numFmtId="220" fontId="8" fillId="0" borderId="0" xfId="0" applyNumberFormat="1" applyFont="1" applyFill="1" applyBorder="1" applyAlignment="1">
      <alignment vertical="center"/>
    </xf>
    <xf numFmtId="42" fontId="8" fillId="0" borderId="0" xfId="34" applyNumberFormat="1" applyFont="1" applyFill="1">
      <alignment/>
      <protection/>
    </xf>
    <xf numFmtId="42" fontId="9" fillId="0" borderId="14" xfId="34" applyNumberFormat="1" applyFont="1" applyFill="1" applyBorder="1">
      <alignment/>
      <protection/>
    </xf>
    <xf numFmtId="43" fontId="8" fillId="0" borderId="0" xfId="35" applyFont="1" applyFill="1" applyAlignment="1">
      <alignment vertical="center"/>
    </xf>
    <xf numFmtId="42" fontId="8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 indent="3"/>
    </xf>
    <xf numFmtId="0" fontId="8" fillId="0" borderId="0" xfId="0" applyFont="1" applyFill="1" applyAlignment="1">
      <alignment horizontal="left" vertical="center" wrapText="1" indent="4"/>
    </xf>
    <xf numFmtId="43" fontId="8" fillId="0" borderId="0" xfId="35" applyFont="1" applyFill="1" applyBorder="1" applyAlignment="1">
      <alignment vertical="center"/>
    </xf>
    <xf numFmtId="43" fontId="8" fillId="0" borderId="0" xfId="35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42" fontId="9" fillId="0" borderId="0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 quotePrefix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3" fontId="11" fillId="33" borderId="0" xfId="35" applyFont="1" applyFill="1" applyAlignment="1">
      <alignment/>
    </xf>
    <xf numFmtId="0" fontId="8" fillId="0" borderId="0" xfId="33" applyFont="1" applyFill="1" applyAlignment="1">
      <alignment horizontal="left" vertical="center" indent="2"/>
      <protection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183" fontId="8" fillId="0" borderId="0" xfId="35" applyNumberFormat="1" applyFont="1" applyFill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34" applyFont="1" applyFill="1" applyAlignment="1">
      <alignment horizontal="center"/>
      <protection/>
    </xf>
    <xf numFmtId="183" fontId="8" fillId="0" borderId="0" xfId="35" applyNumberFormat="1" applyFont="1" applyFill="1" applyAlignment="1">
      <alignment horizontal="left" inden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CF" xfId="33"/>
    <cellStyle name="一般_Template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1000125</xdr:colOff>
      <xdr:row>1</xdr:row>
      <xdr:rowOff>180975</xdr:rowOff>
    </xdr:to>
    <xdr:pic>
      <xdr:nvPicPr>
        <xdr:cNvPr id="1" name="圖片 117" descr="Logo-&amp;-Slogan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962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885825</xdr:colOff>
      <xdr:row>1</xdr:row>
      <xdr:rowOff>142875</xdr:rowOff>
    </xdr:to>
    <xdr:pic>
      <xdr:nvPicPr>
        <xdr:cNvPr id="1" name="圖片 117" descr="Logo-&amp;-Slogan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1019175</xdr:colOff>
      <xdr:row>1</xdr:row>
      <xdr:rowOff>171450</xdr:rowOff>
    </xdr:to>
    <xdr:pic>
      <xdr:nvPicPr>
        <xdr:cNvPr id="1" name="圖片 117" descr="Logo-&amp;-Slogan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971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22"/>
    <pageSetUpPr fitToPage="1"/>
  </sheetPr>
  <dimension ref="A1:N73"/>
  <sheetViews>
    <sheetView showGridLines="0" zoomScale="85" zoomScaleNormal="85" zoomScalePageLayoutView="0" workbookViewId="0" topLeftCell="A1">
      <pane xSplit="1" ySplit="7" topLeftCell="L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4" sqref="N54"/>
    </sheetView>
  </sheetViews>
  <sheetFormatPr defaultColWidth="9.00390625" defaultRowHeight="15.75"/>
  <cols>
    <col min="1" max="1" width="55.125" style="3" customWidth="1"/>
    <col min="2" max="11" width="16.75390625" style="3" customWidth="1"/>
    <col min="12" max="14" width="19.875" style="3" bestFit="1" customWidth="1"/>
    <col min="15" max="16384" width="9.00390625" style="3" customWidth="1"/>
  </cols>
  <sheetData>
    <row r="1" spans="1:14" s="2" customFormat="1" ht="18">
      <c r="A1" s="83" t="s">
        <v>28</v>
      </c>
      <c r="B1" s="83"/>
      <c r="C1" s="83"/>
      <c r="D1" s="83"/>
      <c r="E1" s="83"/>
      <c r="F1" s="83"/>
      <c r="G1" s="83"/>
      <c r="H1" s="83"/>
      <c r="I1" s="4"/>
      <c r="J1" s="4"/>
      <c r="K1" s="4"/>
      <c r="L1" s="4"/>
      <c r="M1" s="4"/>
      <c r="N1" s="4"/>
    </row>
    <row r="2" spans="1:14" s="2" customFormat="1" ht="18">
      <c r="A2" s="83" t="s">
        <v>78</v>
      </c>
      <c r="B2" s="83"/>
      <c r="C2" s="83"/>
      <c r="D2" s="83"/>
      <c r="E2" s="83"/>
      <c r="F2" s="83"/>
      <c r="G2" s="83"/>
      <c r="H2" s="83"/>
      <c r="I2" s="4"/>
      <c r="J2" s="4"/>
      <c r="K2" s="4"/>
      <c r="L2" s="4"/>
      <c r="M2" s="4"/>
      <c r="N2" s="4"/>
    </row>
    <row r="3" spans="1:14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="4" customFormat="1" ht="15">
      <c r="B4" s="5"/>
    </row>
    <row r="5" spans="1:2" s="6" customFormat="1" ht="15">
      <c r="A5" s="79" t="s">
        <v>79</v>
      </c>
      <c r="B5" s="57"/>
    </row>
    <row r="6" spans="1:2" s="6" customFormat="1" ht="15">
      <c r="A6" s="10"/>
      <c r="B6" s="57"/>
    </row>
    <row r="7" spans="1:14" s="6" customFormat="1" ht="46.5" customHeight="1">
      <c r="A7" s="39"/>
      <c r="B7" s="61">
        <v>2012</v>
      </c>
      <c r="C7" s="61">
        <v>2013</v>
      </c>
      <c r="D7" s="61">
        <v>2014</v>
      </c>
      <c r="E7" s="75" t="s">
        <v>116</v>
      </c>
      <c r="F7" s="76">
        <v>2015</v>
      </c>
      <c r="G7" s="76">
        <v>2016</v>
      </c>
      <c r="H7" s="76">
        <v>2017</v>
      </c>
      <c r="I7" s="76">
        <v>2018</v>
      </c>
      <c r="J7" s="76">
        <v>2019</v>
      </c>
      <c r="K7" s="76">
        <v>2020</v>
      </c>
      <c r="L7" s="76">
        <v>2021</v>
      </c>
      <c r="M7" s="76">
        <v>2022</v>
      </c>
      <c r="N7" s="76">
        <v>2023</v>
      </c>
    </row>
    <row r="8" spans="1:2" s="6" customFormat="1" ht="15">
      <c r="A8" s="41" t="s">
        <v>48</v>
      </c>
      <c r="B8" s="40"/>
    </row>
    <row r="9" spans="1:2" s="6" customFormat="1" ht="15">
      <c r="A9" s="41" t="s">
        <v>29</v>
      </c>
      <c r="B9" s="40"/>
    </row>
    <row r="10" spans="1:14" ht="15">
      <c r="A10" s="10" t="s">
        <v>56</v>
      </c>
      <c r="B10" s="59">
        <v>2384588</v>
      </c>
      <c r="C10" s="59">
        <v>2136080</v>
      </c>
      <c r="D10" s="59">
        <v>2852856</v>
      </c>
      <c r="E10" s="59">
        <v>2852856</v>
      </c>
      <c r="F10" s="59">
        <v>3153324</v>
      </c>
      <c r="G10" s="59">
        <v>3950540</v>
      </c>
      <c r="H10" s="59">
        <v>5090202</v>
      </c>
      <c r="I10" s="59">
        <v>3906191</v>
      </c>
      <c r="J10" s="59">
        <v>2541628</v>
      </c>
      <c r="K10" s="59">
        <v>3896753</v>
      </c>
      <c r="L10" s="59">
        <v>5587232</v>
      </c>
      <c r="M10" s="59">
        <v>5848557</v>
      </c>
      <c r="N10" s="59">
        <v>7637809</v>
      </c>
    </row>
    <row r="11" spans="1:14" ht="15">
      <c r="A11" s="10" t="s">
        <v>152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7">
        <v>730000</v>
      </c>
      <c r="L11" s="7">
        <v>2130000</v>
      </c>
      <c r="M11" s="7">
        <v>1780000</v>
      </c>
      <c r="N11" s="7">
        <v>2080000</v>
      </c>
    </row>
    <row r="12" spans="1:14" ht="15">
      <c r="A12" s="10" t="s">
        <v>139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7">
        <v>56976</v>
      </c>
      <c r="J12" s="7">
        <v>324965</v>
      </c>
      <c r="K12" s="66">
        <v>0</v>
      </c>
      <c r="L12" s="66">
        <v>0</v>
      </c>
      <c r="M12" s="66">
        <v>0</v>
      </c>
      <c r="N12" s="66">
        <v>0</v>
      </c>
    </row>
    <row r="13" spans="1:14" ht="15">
      <c r="A13" s="10" t="s">
        <v>113</v>
      </c>
      <c r="B13" s="7">
        <v>1037793</v>
      </c>
      <c r="C13" s="7">
        <v>787583</v>
      </c>
      <c r="D13" s="7">
        <v>529253</v>
      </c>
      <c r="E13" s="7">
        <v>529253</v>
      </c>
      <c r="F13" s="7">
        <v>587428</v>
      </c>
      <c r="G13" s="7">
        <v>740447</v>
      </c>
      <c r="H13" s="7">
        <v>907709</v>
      </c>
      <c r="I13" s="7">
        <v>903168</v>
      </c>
      <c r="J13" s="7">
        <v>1377203</v>
      </c>
      <c r="K13" s="7">
        <v>1137071</v>
      </c>
      <c r="L13" s="7">
        <v>1507550</v>
      </c>
      <c r="M13" s="7">
        <v>2981616</v>
      </c>
      <c r="N13" s="7">
        <v>1967388</v>
      </c>
    </row>
    <row r="14" spans="1:14" ht="15">
      <c r="A14" s="10" t="s">
        <v>36</v>
      </c>
      <c r="B14" s="7">
        <v>26528</v>
      </c>
      <c r="C14" s="66">
        <v>0</v>
      </c>
      <c r="D14" s="7">
        <v>3304</v>
      </c>
      <c r="E14" s="7">
        <v>3304</v>
      </c>
      <c r="F14" s="7">
        <v>48284</v>
      </c>
      <c r="G14" s="7">
        <v>44310</v>
      </c>
      <c r="H14" s="7">
        <v>9550</v>
      </c>
      <c r="I14" s="7">
        <v>7038</v>
      </c>
      <c r="J14" s="7">
        <v>41108</v>
      </c>
      <c r="K14" s="7">
        <v>37371</v>
      </c>
      <c r="L14" s="7">
        <v>5500</v>
      </c>
      <c r="M14" s="7">
        <v>18617</v>
      </c>
      <c r="N14" s="7">
        <v>22040</v>
      </c>
    </row>
    <row r="15" spans="1:14" ht="15">
      <c r="A15" s="10" t="s">
        <v>57</v>
      </c>
      <c r="B15" s="7">
        <v>556573</v>
      </c>
      <c r="C15" s="7">
        <v>689411</v>
      </c>
      <c r="D15" s="7">
        <v>709046</v>
      </c>
      <c r="E15" s="7">
        <v>709046</v>
      </c>
      <c r="F15" s="7">
        <v>736196</v>
      </c>
      <c r="G15" s="7">
        <v>727500</v>
      </c>
      <c r="H15" s="7">
        <v>1152514</v>
      </c>
      <c r="I15" s="7">
        <v>1274954</v>
      </c>
      <c r="J15" s="7">
        <v>1778484</v>
      </c>
      <c r="K15" s="7">
        <v>1674466</v>
      </c>
      <c r="L15" s="7">
        <v>2788572</v>
      </c>
      <c r="M15" s="7">
        <v>6562722</v>
      </c>
      <c r="N15" s="7">
        <v>4850717</v>
      </c>
    </row>
    <row r="16" spans="1:14" ht="15">
      <c r="A16" s="10" t="s">
        <v>31</v>
      </c>
      <c r="B16" s="7">
        <v>941</v>
      </c>
      <c r="C16" s="7">
        <v>2483</v>
      </c>
      <c r="D16" s="7">
        <v>912</v>
      </c>
      <c r="E16" s="7">
        <v>912</v>
      </c>
      <c r="F16" s="7">
        <v>968</v>
      </c>
      <c r="G16" s="7">
        <v>814</v>
      </c>
      <c r="H16" s="7">
        <v>1198</v>
      </c>
      <c r="I16" s="7">
        <v>845</v>
      </c>
      <c r="J16" s="7">
        <v>342</v>
      </c>
      <c r="K16" s="7">
        <v>383</v>
      </c>
      <c r="L16" s="7">
        <v>782</v>
      </c>
      <c r="M16" s="7">
        <v>1531</v>
      </c>
      <c r="N16" s="7">
        <v>3862</v>
      </c>
    </row>
    <row r="17" spans="1:14" ht="15">
      <c r="A17" s="10" t="s">
        <v>58</v>
      </c>
      <c r="B17" s="9">
        <v>267543</v>
      </c>
      <c r="C17" s="9">
        <v>235077</v>
      </c>
      <c r="D17" s="7">
        <v>175511</v>
      </c>
      <c r="E17" s="7">
        <v>175511</v>
      </c>
      <c r="F17" s="7">
        <v>273851</v>
      </c>
      <c r="G17" s="7">
        <v>333690</v>
      </c>
      <c r="H17" s="7">
        <v>263928</v>
      </c>
      <c r="I17" s="7">
        <v>479487</v>
      </c>
      <c r="J17" s="7">
        <v>552198</v>
      </c>
      <c r="K17" s="7">
        <v>742068</v>
      </c>
      <c r="L17" s="7">
        <v>1607981</v>
      </c>
      <c r="M17" s="7">
        <v>2364874</v>
      </c>
      <c r="N17" s="7">
        <v>2874469</v>
      </c>
    </row>
    <row r="18" spans="1:14" ht="15">
      <c r="A18" s="16" t="s">
        <v>49</v>
      </c>
      <c r="B18" s="32">
        <f aca="true" t="shared" si="0" ref="B18:G18">SUM(B10:B17)</f>
        <v>4273966</v>
      </c>
      <c r="C18" s="32">
        <f t="shared" si="0"/>
        <v>3850634</v>
      </c>
      <c r="D18" s="32">
        <f t="shared" si="0"/>
        <v>4270882</v>
      </c>
      <c r="E18" s="32">
        <f t="shared" si="0"/>
        <v>4270882</v>
      </c>
      <c r="F18" s="32">
        <f t="shared" si="0"/>
        <v>4800051</v>
      </c>
      <c r="G18" s="32">
        <f t="shared" si="0"/>
        <v>5797301</v>
      </c>
      <c r="H18" s="32">
        <f aca="true" t="shared" si="1" ref="H18:M18">SUM(H10:H17)</f>
        <v>7425101</v>
      </c>
      <c r="I18" s="32">
        <f t="shared" si="1"/>
        <v>6628659</v>
      </c>
      <c r="J18" s="32">
        <f t="shared" si="1"/>
        <v>6615928</v>
      </c>
      <c r="K18" s="32">
        <f t="shared" si="1"/>
        <v>8218112</v>
      </c>
      <c r="L18" s="32">
        <f t="shared" si="1"/>
        <v>13627617</v>
      </c>
      <c r="M18" s="32">
        <f t="shared" si="1"/>
        <v>19557917</v>
      </c>
      <c r="N18" s="32">
        <f>SUM(N10:N17)</f>
        <v>19436285</v>
      </c>
    </row>
    <row r="19" spans="2:3" ht="15">
      <c r="B19" s="7"/>
      <c r="C19" s="7"/>
    </row>
    <row r="20" spans="1:3" ht="15">
      <c r="A20" s="41" t="s">
        <v>108</v>
      </c>
      <c r="B20" s="7"/>
      <c r="C20" s="7"/>
    </row>
    <row r="21" spans="1:14" ht="15">
      <c r="A21" s="10" t="s">
        <v>124</v>
      </c>
      <c r="B21" s="66">
        <v>0</v>
      </c>
      <c r="C21" s="66">
        <v>0</v>
      </c>
      <c r="D21" s="66">
        <v>0</v>
      </c>
      <c r="E21" s="66">
        <v>0</v>
      </c>
      <c r="F21" s="7">
        <v>15746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</row>
    <row r="22" spans="1:14" ht="15">
      <c r="A22" s="10" t="s">
        <v>50</v>
      </c>
      <c r="B22" s="7">
        <v>369004</v>
      </c>
      <c r="C22" s="7">
        <v>332064</v>
      </c>
      <c r="D22" s="7">
        <v>338318</v>
      </c>
      <c r="E22" s="7">
        <v>338318</v>
      </c>
      <c r="F22" s="7">
        <v>357343</v>
      </c>
      <c r="G22" s="7">
        <v>385302</v>
      </c>
      <c r="H22" s="7">
        <v>473250</v>
      </c>
      <c r="I22" s="7">
        <v>1088524</v>
      </c>
      <c r="J22" s="7">
        <v>982487</v>
      </c>
      <c r="K22" s="7">
        <v>778354</v>
      </c>
      <c r="L22" s="7">
        <v>564391</v>
      </c>
      <c r="M22" s="7">
        <v>646035</v>
      </c>
      <c r="N22" s="7">
        <v>558637</v>
      </c>
    </row>
    <row r="23" spans="1:14" ht="15">
      <c r="A23" s="10" t="s">
        <v>148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7">
        <v>248327</v>
      </c>
      <c r="K23" s="7">
        <v>238263</v>
      </c>
      <c r="L23" s="7">
        <v>260357</v>
      </c>
      <c r="M23" s="7">
        <v>270017</v>
      </c>
      <c r="N23" s="7">
        <v>236721</v>
      </c>
    </row>
    <row r="24" spans="1:14" ht="15">
      <c r="A24" s="10" t="s">
        <v>51</v>
      </c>
      <c r="B24" s="7">
        <v>172979</v>
      </c>
      <c r="C24" s="7">
        <v>241532</v>
      </c>
      <c r="D24" s="7">
        <v>230328</v>
      </c>
      <c r="E24" s="7">
        <v>230328</v>
      </c>
      <c r="F24" s="7">
        <v>155351</v>
      </c>
      <c r="G24" s="7">
        <v>266357</v>
      </c>
      <c r="H24" s="7">
        <v>323533</v>
      </c>
      <c r="I24" s="7">
        <v>288195</v>
      </c>
      <c r="J24" s="7">
        <v>412047</v>
      </c>
      <c r="K24" s="7">
        <v>443885</v>
      </c>
      <c r="L24" s="7">
        <v>317888</v>
      </c>
      <c r="M24" s="7">
        <v>541432</v>
      </c>
      <c r="N24" s="7">
        <v>587286</v>
      </c>
    </row>
    <row r="25" spans="1:14" ht="15">
      <c r="A25" s="10" t="s">
        <v>52</v>
      </c>
      <c r="B25" s="11">
        <v>57027</v>
      </c>
      <c r="C25" s="11">
        <v>77794</v>
      </c>
      <c r="D25" s="7">
        <v>57968</v>
      </c>
      <c r="E25" s="7">
        <v>57968</v>
      </c>
      <c r="F25" s="7">
        <v>40207</v>
      </c>
      <c r="G25" s="7">
        <v>32034</v>
      </c>
      <c r="H25" s="7">
        <v>36625</v>
      </c>
      <c r="I25" s="7">
        <v>60741</v>
      </c>
      <c r="J25" s="7">
        <v>38810</v>
      </c>
      <c r="K25" s="7">
        <v>20285</v>
      </c>
      <c r="L25" s="7">
        <v>14374</v>
      </c>
      <c r="M25" s="7">
        <v>19322</v>
      </c>
      <c r="N25" s="7">
        <v>15655</v>
      </c>
    </row>
    <row r="26" spans="1:14" ht="15">
      <c r="A26" s="10" t="s">
        <v>155</v>
      </c>
      <c r="B26" s="11"/>
      <c r="C26" s="11"/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7">
        <v>1036</v>
      </c>
      <c r="N26" s="7">
        <v>1244</v>
      </c>
    </row>
    <row r="27" spans="1:14" ht="15">
      <c r="A27" s="10" t="s">
        <v>53</v>
      </c>
      <c r="B27" s="11">
        <v>9390</v>
      </c>
      <c r="C27" s="11">
        <v>10753</v>
      </c>
      <c r="D27" s="7">
        <v>13954</v>
      </c>
      <c r="E27" s="7">
        <v>13954</v>
      </c>
      <c r="F27" s="7">
        <v>13110</v>
      </c>
      <c r="G27" s="7">
        <v>13555</v>
      </c>
      <c r="H27" s="7">
        <v>14787</v>
      </c>
      <c r="I27" s="7">
        <v>20921</v>
      </c>
      <c r="J27" s="7">
        <v>20916</v>
      </c>
      <c r="K27" s="7">
        <v>24713</v>
      </c>
      <c r="L27" s="7">
        <v>50832</v>
      </c>
      <c r="M27" s="7">
        <v>129580</v>
      </c>
      <c r="N27" s="7">
        <v>215904</v>
      </c>
    </row>
    <row r="28" spans="1:14" ht="15">
      <c r="A28" s="10" t="s">
        <v>54</v>
      </c>
      <c r="B28" s="11">
        <v>20000</v>
      </c>
      <c r="C28" s="11">
        <v>20000</v>
      </c>
      <c r="D28" s="7">
        <v>20000</v>
      </c>
      <c r="E28" s="7">
        <v>20000</v>
      </c>
      <c r="F28" s="7">
        <v>20000</v>
      </c>
      <c r="G28" s="7">
        <v>20000</v>
      </c>
      <c r="H28" s="7">
        <v>22200</v>
      </c>
      <c r="I28" s="7">
        <v>22200</v>
      </c>
      <c r="J28" s="7">
        <v>22200</v>
      </c>
      <c r="K28" s="7">
        <v>22200</v>
      </c>
      <c r="L28" s="7">
        <v>22200</v>
      </c>
      <c r="M28" s="7">
        <v>22200</v>
      </c>
      <c r="N28" s="7">
        <v>22200</v>
      </c>
    </row>
    <row r="29" spans="1:14" ht="15">
      <c r="A29" s="16" t="s">
        <v>109</v>
      </c>
      <c r="B29" s="32">
        <f>SUM(B21:B28)</f>
        <v>628400</v>
      </c>
      <c r="C29" s="32">
        <f aca="true" t="shared" si="2" ref="C29:I29">SUM(C21:C28)</f>
        <v>682143</v>
      </c>
      <c r="D29" s="32">
        <f t="shared" si="2"/>
        <v>660568</v>
      </c>
      <c r="E29" s="32">
        <f t="shared" si="2"/>
        <v>660568</v>
      </c>
      <c r="F29" s="32">
        <f t="shared" si="2"/>
        <v>601757</v>
      </c>
      <c r="G29" s="32">
        <f t="shared" si="2"/>
        <v>717248</v>
      </c>
      <c r="H29" s="32">
        <f t="shared" si="2"/>
        <v>870395</v>
      </c>
      <c r="I29" s="32">
        <f t="shared" si="2"/>
        <v>1480581</v>
      </c>
      <c r="J29" s="32">
        <f>SUM(J21:J28)</f>
        <v>1724787</v>
      </c>
      <c r="K29" s="32">
        <f>SUM(K21:K28)</f>
        <v>1527700</v>
      </c>
      <c r="L29" s="32">
        <f>SUM(L21:L28)</f>
        <v>1230042</v>
      </c>
      <c r="M29" s="32">
        <f>SUM(M21:M28)</f>
        <v>1629622</v>
      </c>
      <c r="N29" s="32">
        <f>SUM(N21:N28)</f>
        <v>1637647</v>
      </c>
    </row>
    <row r="30" spans="2:3" ht="15">
      <c r="B30" s="11"/>
      <c r="C30" s="11"/>
    </row>
    <row r="31" spans="1:14" s="4" customFormat="1" ht="15.75" thickBot="1">
      <c r="A31" s="31" t="s">
        <v>39</v>
      </c>
      <c r="B31" s="60">
        <f>B18+B29</f>
        <v>4902366</v>
      </c>
      <c r="C31" s="60">
        <f aca="true" t="shared" si="3" ref="C31:I31">C18+C29</f>
        <v>4532777</v>
      </c>
      <c r="D31" s="60">
        <f t="shared" si="3"/>
        <v>4931450</v>
      </c>
      <c r="E31" s="60">
        <f t="shared" si="3"/>
        <v>4931450</v>
      </c>
      <c r="F31" s="60">
        <f t="shared" si="3"/>
        <v>5401808</v>
      </c>
      <c r="G31" s="60">
        <f t="shared" si="3"/>
        <v>6514549</v>
      </c>
      <c r="H31" s="60">
        <f t="shared" si="3"/>
        <v>8295496</v>
      </c>
      <c r="I31" s="60">
        <f t="shared" si="3"/>
        <v>8109240</v>
      </c>
      <c r="J31" s="60">
        <f>J18+J29</f>
        <v>8340715</v>
      </c>
      <c r="K31" s="60">
        <f>K18+K29</f>
        <v>9745812</v>
      </c>
      <c r="L31" s="60">
        <f>L18+L29</f>
        <v>14857659</v>
      </c>
      <c r="M31" s="60">
        <f>M18+M29</f>
        <v>21187539</v>
      </c>
      <c r="N31" s="60">
        <f>N18+N29</f>
        <v>21073932</v>
      </c>
    </row>
    <row r="32" spans="2:3" ht="15.75" thickTop="1">
      <c r="B32" s="7"/>
      <c r="C32" s="7"/>
    </row>
    <row r="33" spans="1:3" ht="15">
      <c r="A33" s="4" t="s">
        <v>55</v>
      </c>
      <c r="B33" s="7"/>
      <c r="C33" s="7"/>
    </row>
    <row r="34" spans="1:3" ht="15">
      <c r="A34" s="4" t="s">
        <v>30</v>
      </c>
      <c r="B34" s="7"/>
      <c r="C34" s="7"/>
    </row>
    <row r="35" spans="1:14" ht="15">
      <c r="A35" s="10" t="s">
        <v>140</v>
      </c>
      <c r="B35" s="59">
        <v>217481</v>
      </c>
      <c r="C35" s="59">
        <v>309684</v>
      </c>
      <c r="D35" s="59">
        <v>493588</v>
      </c>
      <c r="E35" s="59">
        <v>493588</v>
      </c>
      <c r="F35" s="59">
        <v>909939</v>
      </c>
      <c r="G35" s="59">
        <v>852003</v>
      </c>
      <c r="H35" s="59">
        <v>1630281</v>
      </c>
      <c r="I35" s="59">
        <v>869174</v>
      </c>
      <c r="J35" s="59">
        <v>1109042</v>
      </c>
      <c r="K35" s="59">
        <v>2381778</v>
      </c>
      <c r="L35" s="59">
        <v>5313950</v>
      </c>
      <c r="M35" s="59">
        <v>6349476</v>
      </c>
      <c r="N35" s="59">
        <v>6250159</v>
      </c>
    </row>
    <row r="36" spans="1:14" ht="15">
      <c r="A36" s="10" t="s">
        <v>27</v>
      </c>
      <c r="B36" s="11">
        <v>440889</v>
      </c>
      <c r="C36" s="11">
        <v>175236</v>
      </c>
      <c r="D36" s="11">
        <v>292714</v>
      </c>
      <c r="E36" s="11">
        <v>292714</v>
      </c>
      <c r="F36" s="11">
        <v>241754</v>
      </c>
      <c r="G36" s="11">
        <v>397467</v>
      </c>
      <c r="H36" s="11">
        <v>590192</v>
      </c>
      <c r="I36" s="11">
        <v>732365</v>
      </c>
      <c r="J36" s="11">
        <v>783908</v>
      </c>
      <c r="K36" s="11">
        <v>682090</v>
      </c>
      <c r="L36" s="11">
        <v>1240392</v>
      </c>
      <c r="M36" s="11">
        <v>1512480</v>
      </c>
      <c r="N36" s="11">
        <v>1174487</v>
      </c>
    </row>
    <row r="37" spans="1:14" ht="15">
      <c r="A37" s="10" t="s">
        <v>37</v>
      </c>
      <c r="B37" s="11">
        <v>273359</v>
      </c>
      <c r="C37" s="11">
        <v>174595</v>
      </c>
      <c r="D37" s="11">
        <v>175195</v>
      </c>
      <c r="E37" s="11">
        <v>175195</v>
      </c>
      <c r="F37" s="11">
        <v>313890</v>
      </c>
      <c r="G37" s="11">
        <v>975973</v>
      </c>
      <c r="H37" s="11">
        <v>1036014</v>
      </c>
      <c r="I37" s="11">
        <v>495380</v>
      </c>
      <c r="J37" s="11">
        <v>750637</v>
      </c>
      <c r="K37" s="11">
        <v>379010</v>
      </c>
      <c r="L37" s="11">
        <v>609293</v>
      </c>
      <c r="M37" s="11">
        <v>1470933</v>
      </c>
      <c r="N37" s="11">
        <v>513654</v>
      </c>
    </row>
    <row r="38" spans="1:14" ht="15">
      <c r="A38" s="10" t="s">
        <v>129</v>
      </c>
      <c r="G38" s="11"/>
      <c r="H38" s="11"/>
      <c r="I38" s="11"/>
      <c r="J38" s="11"/>
      <c r="K38" s="11"/>
      <c r="M38" s="11"/>
      <c r="N38" s="11"/>
    </row>
    <row r="39" spans="1:14" ht="15">
      <c r="A39" s="16" t="s">
        <v>130</v>
      </c>
      <c r="B39" s="11">
        <v>73795</v>
      </c>
      <c r="C39" s="11">
        <v>37188</v>
      </c>
      <c r="D39" s="11">
        <v>52331</v>
      </c>
      <c r="E39" s="11">
        <v>52331</v>
      </c>
      <c r="F39" s="11">
        <v>58887</v>
      </c>
      <c r="G39" s="11">
        <v>64022</v>
      </c>
      <c r="H39" s="11">
        <v>145707</v>
      </c>
      <c r="I39" s="11">
        <v>167433</v>
      </c>
      <c r="J39" s="11">
        <v>80691</v>
      </c>
      <c r="K39" s="11">
        <v>145634</v>
      </c>
      <c r="L39" s="11">
        <v>299495</v>
      </c>
      <c r="M39" s="11">
        <v>740818</v>
      </c>
      <c r="N39" s="11">
        <v>1454645</v>
      </c>
    </row>
    <row r="40" spans="1:14" ht="15">
      <c r="A40" s="10" t="s">
        <v>135</v>
      </c>
      <c r="B40" s="11">
        <v>15450</v>
      </c>
      <c r="C40" s="11">
        <v>4909</v>
      </c>
      <c r="D40" s="11">
        <v>1221</v>
      </c>
      <c r="E40" s="11">
        <v>1221</v>
      </c>
      <c r="F40" s="11">
        <v>15907</v>
      </c>
      <c r="G40" s="11">
        <v>52998</v>
      </c>
      <c r="H40" s="11">
        <v>88334</v>
      </c>
      <c r="I40" s="11">
        <v>364475</v>
      </c>
      <c r="J40" s="11">
        <v>58524</v>
      </c>
      <c r="K40" s="11">
        <v>4171</v>
      </c>
      <c r="L40" s="11">
        <v>3820</v>
      </c>
      <c r="M40" s="11">
        <v>17452</v>
      </c>
      <c r="N40" s="11">
        <v>16416</v>
      </c>
    </row>
    <row r="41" spans="1:14" ht="15" customHeight="1">
      <c r="A41" s="10" t="s">
        <v>47</v>
      </c>
      <c r="B41" s="11">
        <v>83948</v>
      </c>
      <c r="C41" s="11">
        <v>73833</v>
      </c>
      <c r="D41" s="11">
        <v>5493</v>
      </c>
      <c r="E41" s="11">
        <v>5493</v>
      </c>
      <c r="F41" s="11">
        <v>13007</v>
      </c>
      <c r="G41" s="11">
        <v>36322</v>
      </c>
      <c r="H41" s="11">
        <v>77948</v>
      </c>
      <c r="I41" s="11">
        <v>130395</v>
      </c>
      <c r="J41" s="11">
        <v>76627</v>
      </c>
      <c r="K41" s="11">
        <v>95526</v>
      </c>
      <c r="L41" s="11">
        <v>219949</v>
      </c>
      <c r="M41" s="11">
        <v>592932</v>
      </c>
      <c r="N41" s="11">
        <v>261573</v>
      </c>
    </row>
    <row r="42" spans="1:14" ht="15" customHeight="1">
      <c r="A42" s="10" t="s">
        <v>149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11">
        <v>50955</v>
      </c>
      <c r="K42" s="11">
        <v>53693</v>
      </c>
      <c r="L42" s="11">
        <v>61223</v>
      </c>
      <c r="M42" s="11">
        <v>68808</v>
      </c>
      <c r="N42" s="11">
        <v>78372</v>
      </c>
    </row>
    <row r="43" spans="1:14" ht="15" customHeight="1">
      <c r="A43" s="47" t="s">
        <v>18</v>
      </c>
      <c r="B43" s="11">
        <v>243714</v>
      </c>
      <c r="C43" s="11">
        <v>248819</v>
      </c>
      <c r="D43" s="11">
        <v>387904</v>
      </c>
      <c r="E43" s="11">
        <v>387904</v>
      </c>
      <c r="F43" s="11">
        <v>262549</v>
      </c>
      <c r="G43" s="11">
        <v>348913</v>
      </c>
      <c r="H43" s="11">
        <v>577630</v>
      </c>
      <c r="I43" s="11">
        <v>875634</v>
      </c>
      <c r="J43" s="11">
        <v>727853</v>
      </c>
      <c r="K43" s="11">
        <v>1150230</v>
      </c>
      <c r="L43" s="11">
        <v>1454671</v>
      </c>
      <c r="M43" s="11">
        <v>1845578</v>
      </c>
      <c r="N43" s="11">
        <v>1204559</v>
      </c>
    </row>
    <row r="44" spans="1:14" ht="15">
      <c r="A44" s="16" t="s">
        <v>59</v>
      </c>
      <c r="B44" s="32">
        <f aca="true" t="shared" si="4" ref="B44:K44">SUM(B35:B43)</f>
        <v>1348636</v>
      </c>
      <c r="C44" s="32">
        <f t="shared" si="4"/>
        <v>1024264</v>
      </c>
      <c r="D44" s="32">
        <f t="shared" si="4"/>
        <v>1408446</v>
      </c>
      <c r="E44" s="32">
        <f t="shared" si="4"/>
        <v>1408446</v>
      </c>
      <c r="F44" s="32">
        <f t="shared" si="4"/>
        <v>1815933</v>
      </c>
      <c r="G44" s="32">
        <f t="shared" si="4"/>
        <v>2727698</v>
      </c>
      <c r="H44" s="32">
        <f t="shared" si="4"/>
        <v>4146106</v>
      </c>
      <c r="I44" s="32">
        <f t="shared" si="4"/>
        <v>3634856</v>
      </c>
      <c r="J44" s="32">
        <f t="shared" si="4"/>
        <v>3638237</v>
      </c>
      <c r="K44" s="32">
        <f t="shared" si="4"/>
        <v>4892132</v>
      </c>
      <c r="L44" s="32">
        <f>SUM(L35:L43)</f>
        <v>9202793</v>
      </c>
      <c r="M44" s="32">
        <f>SUM(M35:M43)</f>
        <v>12598477</v>
      </c>
      <c r="N44" s="32">
        <f>SUM(N35:N43)</f>
        <v>10953865</v>
      </c>
    </row>
    <row r="45" spans="1:3" ht="15">
      <c r="A45" s="10"/>
      <c r="B45" s="11"/>
      <c r="C45" s="11"/>
    </row>
    <row r="46" spans="1:3" ht="15">
      <c r="A46" s="4" t="s">
        <v>110</v>
      </c>
      <c r="B46" s="7"/>
      <c r="C46" s="7"/>
    </row>
    <row r="47" spans="1:14" ht="15">
      <c r="A47" s="10" t="s">
        <v>46</v>
      </c>
      <c r="B47" s="11">
        <v>7071</v>
      </c>
      <c r="C47" s="11">
        <v>8095</v>
      </c>
      <c r="D47" s="11">
        <v>9335</v>
      </c>
      <c r="E47" s="11">
        <v>9335</v>
      </c>
      <c r="F47" s="11">
        <v>10984</v>
      </c>
      <c r="G47" s="11">
        <v>5533</v>
      </c>
      <c r="H47" s="11">
        <v>8031</v>
      </c>
      <c r="I47" s="11">
        <v>23862</v>
      </c>
      <c r="J47" s="11">
        <v>41826</v>
      </c>
      <c r="K47" s="11">
        <v>63100</v>
      </c>
      <c r="L47" s="11">
        <v>91547</v>
      </c>
      <c r="M47" s="11">
        <v>116463</v>
      </c>
      <c r="N47" s="11">
        <v>127918</v>
      </c>
    </row>
    <row r="48" spans="1:14" ht="15">
      <c r="A48" s="10" t="s">
        <v>156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11">
        <v>199622</v>
      </c>
      <c r="K48" s="11">
        <v>189398</v>
      </c>
      <c r="L48" s="11">
        <v>210004</v>
      </c>
      <c r="M48" s="11">
        <v>214981</v>
      </c>
      <c r="N48" s="11">
        <v>172196</v>
      </c>
    </row>
    <row r="49" spans="1:14" ht="15">
      <c r="A49" s="10" t="s">
        <v>19</v>
      </c>
      <c r="B49" s="11">
        <v>16981</v>
      </c>
      <c r="C49" s="11">
        <v>68407</v>
      </c>
      <c r="D49" s="11">
        <v>38031</v>
      </c>
      <c r="E49" s="11">
        <v>38031</v>
      </c>
      <c r="F49" s="11">
        <v>19631</v>
      </c>
      <c r="G49" s="11">
        <v>82560</v>
      </c>
      <c r="H49" s="11">
        <v>64186</v>
      </c>
      <c r="I49" s="11">
        <v>53239</v>
      </c>
      <c r="J49" s="11">
        <v>112877</v>
      </c>
      <c r="K49" s="11">
        <v>74921</v>
      </c>
      <c r="L49" s="11">
        <v>53687</v>
      </c>
      <c r="M49" s="11">
        <v>165659</v>
      </c>
      <c r="N49" s="11">
        <v>112618</v>
      </c>
    </row>
    <row r="50" spans="1:14" ht="15">
      <c r="A50" s="10" t="s">
        <v>114</v>
      </c>
      <c r="B50" s="11">
        <v>28201</v>
      </c>
      <c r="C50" s="11">
        <v>27140</v>
      </c>
      <c r="D50" s="11">
        <v>23346</v>
      </c>
      <c r="E50" s="11">
        <v>23346</v>
      </c>
      <c r="F50" s="11">
        <v>24399</v>
      </c>
      <c r="G50" s="11">
        <v>23035</v>
      </c>
      <c r="H50" s="11">
        <v>26941</v>
      </c>
      <c r="I50" s="11">
        <v>28233</v>
      </c>
      <c r="J50" s="11">
        <v>32104</v>
      </c>
      <c r="K50" s="11">
        <v>36320</v>
      </c>
      <c r="L50" s="11">
        <v>33388</v>
      </c>
      <c r="M50" s="11">
        <v>27287</v>
      </c>
      <c r="N50" s="11">
        <v>22312</v>
      </c>
    </row>
    <row r="51" spans="1:14" ht="15">
      <c r="A51" s="10" t="s">
        <v>20</v>
      </c>
      <c r="B51" s="11">
        <v>2904</v>
      </c>
      <c r="C51" s="11">
        <v>17646</v>
      </c>
      <c r="D51" s="11">
        <v>18683</v>
      </c>
      <c r="E51" s="11">
        <v>18683</v>
      </c>
      <c r="F51" s="11">
        <v>3283</v>
      </c>
      <c r="G51" s="11">
        <v>3225</v>
      </c>
      <c r="H51" s="11">
        <v>2976</v>
      </c>
      <c r="I51" s="11">
        <v>3146</v>
      </c>
      <c r="J51" s="11">
        <v>3075</v>
      </c>
      <c r="K51" s="11">
        <v>2957</v>
      </c>
      <c r="L51" s="11">
        <v>2911</v>
      </c>
      <c r="M51" s="11">
        <v>3474</v>
      </c>
      <c r="N51" s="11">
        <v>3464</v>
      </c>
    </row>
    <row r="52" spans="1:14" ht="15">
      <c r="A52" s="16" t="s">
        <v>111</v>
      </c>
      <c r="B52" s="32">
        <f aca="true" t="shared" si="5" ref="B52:I52">SUM(B47:B51)</f>
        <v>55157</v>
      </c>
      <c r="C52" s="32">
        <f t="shared" si="5"/>
        <v>121288</v>
      </c>
      <c r="D52" s="32">
        <f t="shared" si="5"/>
        <v>89395</v>
      </c>
      <c r="E52" s="32">
        <f t="shared" si="5"/>
        <v>89395</v>
      </c>
      <c r="F52" s="32">
        <f t="shared" si="5"/>
        <v>58297</v>
      </c>
      <c r="G52" s="32">
        <f t="shared" si="5"/>
        <v>114353</v>
      </c>
      <c r="H52" s="32">
        <f t="shared" si="5"/>
        <v>102134</v>
      </c>
      <c r="I52" s="32">
        <f t="shared" si="5"/>
        <v>108480</v>
      </c>
      <c r="J52" s="32">
        <f>SUM(J47:J51)</f>
        <v>389504</v>
      </c>
      <c r="K52" s="32">
        <f>SUM(K47:K51)</f>
        <v>366696</v>
      </c>
      <c r="L52" s="32">
        <f>SUM(L47:L51)</f>
        <v>391537</v>
      </c>
      <c r="M52" s="32">
        <f>SUM(M47:M51)</f>
        <v>527864</v>
      </c>
      <c r="N52" s="32">
        <f>SUM(N47:N51)</f>
        <v>438508</v>
      </c>
    </row>
    <row r="53" spans="2:3" ht="15">
      <c r="B53" s="11"/>
      <c r="C53" s="11"/>
    </row>
    <row r="54" spans="1:14" s="4" customFormat="1" ht="15">
      <c r="A54" s="12" t="s">
        <v>21</v>
      </c>
      <c r="B54" s="44">
        <f aca="true" t="shared" si="6" ref="B54:I54">B44+B52</f>
        <v>1403793</v>
      </c>
      <c r="C54" s="44">
        <f t="shared" si="6"/>
        <v>1145552</v>
      </c>
      <c r="D54" s="44">
        <f t="shared" si="6"/>
        <v>1497841</v>
      </c>
      <c r="E54" s="44">
        <f t="shared" si="6"/>
        <v>1497841</v>
      </c>
      <c r="F54" s="44">
        <f t="shared" si="6"/>
        <v>1874230</v>
      </c>
      <c r="G54" s="44">
        <f t="shared" si="6"/>
        <v>2842051</v>
      </c>
      <c r="H54" s="44">
        <f t="shared" si="6"/>
        <v>4248240</v>
      </c>
      <c r="I54" s="44">
        <f t="shared" si="6"/>
        <v>3743336</v>
      </c>
      <c r="J54" s="44">
        <f>J44+J52</f>
        <v>4027741</v>
      </c>
      <c r="K54" s="44">
        <f>K44+K52</f>
        <v>5258828</v>
      </c>
      <c r="L54" s="44">
        <f>L44+L52</f>
        <v>9594330</v>
      </c>
      <c r="M54" s="44">
        <f>M44+M52</f>
        <v>13126341</v>
      </c>
      <c r="N54" s="44">
        <f>N44+N52</f>
        <v>11392373</v>
      </c>
    </row>
    <row r="55" spans="2:3" ht="15">
      <c r="B55" s="7"/>
      <c r="C55" s="7"/>
    </row>
    <row r="56" spans="1:3" ht="15">
      <c r="A56" s="4" t="s">
        <v>32</v>
      </c>
      <c r="B56" s="7"/>
      <c r="C56" s="7"/>
    </row>
    <row r="57" spans="1:14" ht="15">
      <c r="A57" s="10" t="s">
        <v>95</v>
      </c>
      <c r="B57" s="11">
        <v>1340119</v>
      </c>
      <c r="C57" s="11">
        <v>1340119</v>
      </c>
      <c r="D57" s="11">
        <v>1340119</v>
      </c>
      <c r="E57" s="11">
        <v>1340119</v>
      </c>
      <c r="F57" s="11">
        <v>1340119</v>
      </c>
      <c r="G57" s="11">
        <v>1340119</v>
      </c>
      <c r="H57" s="11">
        <v>1340119</v>
      </c>
      <c r="I57" s="11">
        <v>1340119</v>
      </c>
      <c r="J57" s="11">
        <v>1340119</v>
      </c>
      <c r="K57" s="11">
        <v>1340119</v>
      </c>
      <c r="L57" s="11">
        <v>1340119</v>
      </c>
      <c r="M57" s="11">
        <v>1340119</v>
      </c>
      <c r="N57" s="11">
        <v>1340119</v>
      </c>
    </row>
    <row r="58" spans="1:14" ht="15">
      <c r="A58" s="10" t="s">
        <v>22</v>
      </c>
      <c r="B58" s="11">
        <v>569623</v>
      </c>
      <c r="C58" s="11">
        <v>167587</v>
      </c>
      <c r="D58" s="11">
        <v>29853</v>
      </c>
      <c r="E58" s="11">
        <v>29853</v>
      </c>
      <c r="F58" s="11">
        <v>29853</v>
      </c>
      <c r="G58" s="11">
        <v>29853</v>
      </c>
      <c r="H58" s="11">
        <v>32513</v>
      </c>
      <c r="I58" s="11">
        <v>32543</v>
      </c>
      <c r="J58" s="11">
        <v>32578</v>
      </c>
      <c r="K58" s="11">
        <v>32618</v>
      </c>
      <c r="L58" s="11">
        <v>32641</v>
      </c>
      <c r="M58" s="11">
        <v>32676</v>
      </c>
      <c r="N58" s="11">
        <v>32801</v>
      </c>
    </row>
    <row r="59" spans="1:14" ht="15">
      <c r="A59" s="10" t="s">
        <v>23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5">
      <c r="A60" s="16" t="s">
        <v>97</v>
      </c>
      <c r="B60" s="11">
        <v>339878</v>
      </c>
      <c r="C60" s="11">
        <v>401115</v>
      </c>
      <c r="D60" s="11">
        <v>430035</v>
      </c>
      <c r="E60" s="11">
        <v>430035</v>
      </c>
      <c r="F60" s="11">
        <v>473879</v>
      </c>
      <c r="G60" s="11">
        <v>523303</v>
      </c>
      <c r="H60" s="11">
        <v>578411</v>
      </c>
      <c r="I60" s="11">
        <v>663892</v>
      </c>
      <c r="J60" s="11">
        <v>762708</v>
      </c>
      <c r="K60" s="11">
        <v>825628</v>
      </c>
      <c r="L60" s="11">
        <v>910172</v>
      </c>
      <c r="M60" s="11">
        <v>1056442</v>
      </c>
      <c r="N60" s="11">
        <v>1428010</v>
      </c>
    </row>
    <row r="61" spans="1:14" ht="15">
      <c r="A61" s="16" t="s">
        <v>98</v>
      </c>
      <c r="B61" s="11">
        <v>393</v>
      </c>
      <c r="C61" s="11">
        <v>10338</v>
      </c>
      <c r="D61" s="11">
        <v>6363</v>
      </c>
      <c r="E61" s="11">
        <v>6363</v>
      </c>
      <c r="F61" s="11">
        <v>352</v>
      </c>
      <c r="G61" s="71">
        <v>0</v>
      </c>
      <c r="H61" s="11">
        <v>1514</v>
      </c>
      <c r="I61" s="11">
        <v>10940</v>
      </c>
      <c r="J61" s="11">
        <v>8636</v>
      </c>
      <c r="K61" s="11">
        <v>20745</v>
      </c>
      <c r="L61" s="11">
        <v>22153</v>
      </c>
      <c r="M61" s="11">
        <v>38471</v>
      </c>
      <c r="N61" s="11">
        <v>18234</v>
      </c>
    </row>
    <row r="62" spans="1:14" ht="15">
      <c r="A62" s="16" t="s">
        <v>99</v>
      </c>
      <c r="B62" s="11">
        <v>1256364</v>
      </c>
      <c r="C62" s="11">
        <v>1474429</v>
      </c>
      <c r="D62" s="11">
        <v>1627591</v>
      </c>
      <c r="E62" s="11">
        <v>1627591</v>
      </c>
      <c r="F62" s="11">
        <v>1680149</v>
      </c>
      <c r="G62" s="11">
        <v>1780737</v>
      </c>
      <c r="H62" s="11">
        <v>2105639</v>
      </c>
      <c r="I62" s="11">
        <v>2327046</v>
      </c>
      <c r="J62" s="11">
        <v>2189678</v>
      </c>
      <c r="K62" s="11">
        <v>2290027</v>
      </c>
      <c r="L62" s="11">
        <v>2996715</v>
      </c>
      <c r="M62" s="11">
        <v>5611724</v>
      </c>
      <c r="N62" s="11">
        <v>6896402</v>
      </c>
    </row>
    <row r="63" spans="1:14" ht="15">
      <c r="A63" s="10" t="s">
        <v>96</v>
      </c>
      <c r="B63" s="11">
        <v>-7804</v>
      </c>
      <c r="C63" s="11">
        <v>-6363</v>
      </c>
      <c r="D63" s="11">
        <v>-352</v>
      </c>
      <c r="E63" s="11">
        <v>-352</v>
      </c>
      <c r="F63" s="11">
        <v>3226</v>
      </c>
      <c r="G63" s="11">
        <v>-1514</v>
      </c>
      <c r="H63" s="11">
        <v>-10940</v>
      </c>
      <c r="I63" s="11">
        <v>-8636</v>
      </c>
      <c r="J63" s="11">
        <v>-20745</v>
      </c>
      <c r="K63" s="11">
        <v>-22153</v>
      </c>
      <c r="L63" s="11">
        <v>-38471</v>
      </c>
      <c r="M63" s="11">
        <v>-18234</v>
      </c>
      <c r="N63" s="11">
        <v>-34007</v>
      </c>
    </row>
    <row r="64" spans="1:14" s="4" customFormat="1" ht="15">
      <c r="A64" s="12" t="s">
        <v>33</v>
      </c>
      <c r="B64" s="14">
        <f aca="true" t="shared" si="7" ref="B64:I64">SUM(B57:B63)</f>
        <v>3498573</v>
      </c>
      <c r="C64" s="14">
        <f t="shared" si="7"/>
        <v>3387225</v>
      </c>
      <c r="D64" s="14">
        <f t="shared" si="7"/>
        <v>3433609</v>
      </c>
      <c r="E64" s="14">
        <f t="shared" si="7"/>
        <v>3433609</v>
      </c>
      <c r="F64" s="14">
        <f t="shared" si="7"/>
        <v>3527578</v>
      </c>
      <c r="G64" s="14">
        <f t="shared" si="7"/>
        <v>3672498</v>
      </c>
      <c r="H64" s="14">
        <f t="shared" si="7"/>
        <v>4047256</v>
      </c>
      <c r="I64" s="14">
        <f t="shared" si="7"/>
        <v>4365904</v>
      </c>
      <c r="J64" s="14">
        <f>SUM(J57:J63)</f>
        <v>4312974</v>
      </c>
      <c r="K64" s="14">
        <f>SUM(K57:K63)</f>
        <v>4486984</v>
      </c>
      <c r="L64" s="14">
        <f>SUM(L57:L63)</f>
        <v>5263329</v>
      </c>
      <c r="M64" s="14">
        <f>SUM(M57:M63)</f>
        <v>8061198</v>
      </c>
      <c r="N64" s="14">
        <f>SUM(N57:N63)</f>
        <v>9681559</v>
      </c>
    </row>
    <row r="65" spans="1:3" s="4" customFormat="1" ht="15">
      <c r="A65" s="13"/>
      <c r="B65" s="45"/>
      <c r="C65" s="45"/>
    </row>
    <row r="66" spans="1:14" s="4" customFormat="1" ht="15.75" thickBot="1">
      <c r="A66" s="31" t="s">
        <v>60</v>
      </c>
      <c r="B66" s="60">
        <f aca="true" t="shared" si="8" ref="B66:I66">B54+B64</f>
        <v>4902366</v>
      </c>
      <c r="C66" s="60">
        <f t="shared" si="8"/>
        <v>4532777</v>
      </c>
      <c r="D66" s="60">
        <f t="shared" si="8"/>
        <v>4931450</v>
      </c>
      <c r="E66" s="60">
        <f t="shared" si="8"/>
        <v>4931450</v>
      </c>
      <c r="F66" s="60">
        <f t="shared" si="8"/>
        <v>5401808</v>
      </c>
      <c r="G66" s="60">
        <f t="shared" si="8"/>
        <v>6514549</v>
      </c>
      <c r="H66" s="60">
        <f t="shared" si="8"/>
        <v>8295496</v>
      </c>
      <c r="I66" s="60">
        <f t="shared" si="8"/>
        <v>8109240</v>
      </c>
      <c r="J66" s="60">
        <f>J54+J64</f>
        <v>8340715</v>
      </c>
      <c r="K66" s="60">
        <f>K54+K64</f>
        <v>9745812</v>
      </c>
      <c r="L66" s="60">
        <f>L54+L64</f>
        <v>14857659</v>
      </c>
      <c r="M66" s="60">
        <f>M54+M64</f>
        <v>21187539</v>
      </c>
      <c r="N66" s="60">
        <f>N54+N64</f>
        <v>21073932</v>
      </c>
    </row>
    <row r="67" spans="1:6" s="4" customFormat="1" ht="15.75" thickTop="1">
      <c r="A67" s="31"/>
      <c r="B67" s="74"/>
      <c r="C67" s="74"/>
      <c r="D67" s="74"/>
      <c r="E67" s="74"/>
      <c r="F67" s="74"/>
    </row>
    <row r="68" spans="1:2" s="4" customFormat="1" ht="15">
      <c r="A68" s="12"/>
      <c r="B68" s="27"/>
    </row>
    <row r="69" spans="1:14" ht="15" customHeight="1">
      <c r="A69" s="82" t="s">
        <v>115</v>
      </c>
      <c r="B69" s="82"/>
      <c r="C69" s="82"/>
      <c r="D69" s="82"/>
      <c r="E69" s="82"/>
      <c r="F69" s="82"/>
      <c r="G69" s="82"/>
      <c r="H69" s="82"/>
      <c r="I69" s="82"/>
      <c r="J69" s="73"/>
      <c r="K69" s="73"/>
      <c r="L69" s="73"/>
      <c r="M69" s="73"/>
      <c r="N69" s="73"/>
    </row>
    <row r="70" spans="1:11" s="4" customFormat="1" ht="15">
      <c r="A70" s="84" t="s">
        <v>159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1:2" ht="15">
      <c r="A71" s="29"/>
      <c r="B71" s="11"/>
    </row>
    <row r="72" spans="1:2" ht="15">
      <c r="A72" s="29"/>
      <c r="B72" s="7"/>
    </row>
    <row r="73" ht="15">
      <c r="A73" s="29" t="s">
        <v>17</v>
      </c>
    </row>
  </sheetData>
  <sheetProtection/>
  <mergeCells count="4">
    <mergeCell ref="A69:I69"/>
    <mergeCell ref="A1:H1"/>
    <mergeCell ref="A2:H2"/>
    <mergeCell ref="A70:K70"/>
  </mergeCells>
  <printOptions horizontalCentered="1"/>
  <pageMargins left="0.1968503937007874" right="0.1968503937007874" top="0.3937007874015748" bottom="0.3937007874015748" header="0.1968503937007874" footer="0.1968503937007874"/>
  <pageSetup blackAndWhite="1"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73"/>
  <sheetViews>
    <sheetView showGridLines="0" zoomScale="85" zoomScaleNormal="85" zoomScalePageLayoutView="0" workbookViewId="0" topLeftCell="A1">
      <pane xSplit="1" ySplit="6" topLeftCell="M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33" sqref="P33"/>
    </sheetView>
  </sheetViews>
  <sheetFormatPr defaultColWidth="9.00390625" defaultRowHeight="15.75"/>
  <cols>
    <col min="1" max="1" width="60.375" style="3" customWidth="1"/>
    <col min="2" max="14" width="16.75390625" style="3" customWidth="1"/>
    <col min="15" max="16384" width="9.00390625" style="3" customWidth="1"/>
  </cols>
  <sheetData>
    <row r="1" spans="1:8" s="2" customFormat="1" ht="18">
      <c r="A1" s="85" t="str">
        <f>+'Annual (BS)'!A1</f>
        <v>Global Unichip Corporation and Subsidiaries </v>
      </c>
      <c r="B1" s="85"/>
      <c r="C1" s="85"/>
      <c r="D1" s="85"/>
      <c r="E1" s="85"/>
      <c r="F1" s="85"/>
      <c r="G1" s="85"/>
      <c r="H1" s="85"/>
    </row>
    <row r="2" spans="1:8" s="2" customFormat="1" ht="18">
      <c r="A2" s="85" t="s">
        <v>87</v>
      </c>
      <c r="B2" s="85"/>
      <c r="C2" s="85"/>
      <c r="D2" s="85"/>
      <c r="E2" s="85"/>
      <c r="F2" s="85"/>
      <c r="G2" s="85"/>
      <c r="H2" s="85"/>
    </row>
    <row r="3" spans="1:2" s="2" customFormat="1" ht="15" customHeight="1">
      <c r="A3" s="68"/>
      <c r="B3" s="68"/>
    </row>
    <row r="4" spans="1:2" s="2" customFormat="1" ht="15" customHeight="1">
      <c r="A4" s="6"/>
      <c r="B4" s="6"/>
    </row>
    <row r="5" spans="1:3" s="2" customFormat="1" ht="18">
      <c r="A5" s="80" t="s">
        <v>83</v>
      </c>
      <c r="B5" s="3"/>
      <c r="C5" s="3"/>
    </row>
    <row r="6" spans="2:14" s="6" customFormat="1" ht="45">
      <c r="B6" s="61">
        <v>2012</v>
      </c>
      <c r="C6" s="61">
        <v>2013</v>
      </c>
      <c r="D6" s="61">
        <v>2014</v>
      </c>
      <c r="E6" s="75" t="s">
        <v>116</v>
      </c>
      <c r="F6" s="76">
        <v>2015</v>
      </c>
      <c r="G6" s="76">
        <v>2016</v>
      </c>
      <c r="H6" s="76">
        <v>2017</v>
      </c>
      <c r="I6" s="76">
        <v>2018</v>
      </c>
      <c r="J6" s="76">
        <v>2019</v>
      </c>
      <c r="K6" s="76">
        <v>2020</v>
      </c>
      <c r="L6" s="76">
        <v>2021</v>
      </c>
      <c r="M6" s="76">
        <v>2022</v>
      </c>
      <c r="N6" s="76">
        <v>2023</v>
      </c>
    </row>
    <row r="7" spans="1:14" ht="15">
      <c r="A7" s="15" t="s">
        <v>134</v>
      </c>
      <c r="B7" s="62">
        <v>9013760</v>
      </c>
      <c r="C7" s="62">
        <v>6176741</v>
      </c>
      <c r="D7" s="62">
        <v>6952281</v>
      </c>
      <c r="E7" s="62">
        <v>6952281</v>
      </c>
      <c r="F7" s="62">
        <v>7762132</v>
      </c>
      <c r="G7" s="62">
        <v>9290421</v>
      </c>
      <c r="H7" s="62">
        <v>12160606</v>
      </c>
      <c r="I7" s="62">
        <v>13459804</v>
      </c>
      <c r="J7" s="62">
        <v>10710068</v>
      </c>
      <c r="K7" s="62">
        <v>13569441</v>
      </c>
      <c r="L7" s="62">
        <v>15107915</v>
      </c>
      <c r="M7" s="62">
        <v>24039671</v>
      </c>
      <c r="N7" s="62">
        <v>26240714</v>
      </c>
    </row>
    <row r="8" spans="1:14" ht="15">
      <c r="A8" s="3" t="s">
        <v>133</v>
      </c>
      <c r="B8" s="9">
        <v>-6942459</v>
      </c>
      <c r="C8" s="9">
        <v>-4576406</v>
      </c>
      <c r="D8" s="9">
        <v>-5066955</v>
      </c>
      <c r="E8" s="9">
        <v>-5066955</v>
      </c>
      <c r="F8" s="9">
        <v>-5568157</v>
      </c>
      <c r="G8" s="9">
        <v>-6900914</v>
      </c>
      <c r="H8" s="9">
        <v>-8995509</v>
      </c>
      <c r="I8" s="9">
        <v>-9442762</v>
      </c>
      <c r="J8" s="9">
        <v>-7180057</v>
      </c>
      <c r="K8" s="11">
        <v>-9498564</v>
      </c>
      <c r="L8" s="11">
        <v>-9877961</v>
      </c>
      <c r="M8" s="11">
        <v>-15704686</v>
      </c>
      <c r="N8" s="11">
        <v>-18265019</v>
      </c>
    </row>
    <row r="9" spans="1:14" ht="15">
      <c r="A9" s="15" t="s">
        <v>24</v>
      </c>
      <c r="B9" s="32">
        <f aca="true" t="shared" si="0" ref="B9:H9">SUM(B7:B8)</f>
        <v>2071301</v>
      </c>
      <c r="C9" s="32">
        <f t="shared" si="0"/>
        <v>1600335</v>
      </c>
      <c r="D9" s="32">
        <f t="shared" si="0"/>
        <v>1885326</v>
      </c>
      <c r="E9" s="32">
        <f t="shared" si="0"/>
        <v>1885326</v>
      </c>
      <c r="F9" s="32">
        <f t="shared" si="0"/>
        <v>2193975</v>
      </c>
      <c r="G9" s="32">
        <f t="shared" si="0"/>
        <v>2389507</v>
      </c>
      <c r="H9" s="32">
        <f t="shared" si="0"/>
        <v>3165097</v>
      </c>
      <c r="I9" s="32">
        <f aca="true" t="shared" si="1" ref="I9:N9">SUM(I7:I8)</f>
        <v>4017042</v>
      </c>
      <c r="J9" s="32">
        <f t="shared" si="1"/>
        <v>3530011</v>
      </c>
      <c r="K9" s="32">
        <f t="shared" si="1"/>
        <v>4070877</v>
      </c>
      <c r="L9" s="32">
        <f t="shared" si="1"/>
        <v>5229954</v>
      </c>
      <c r="M9" s="32">
        <f t="shared" si="1"/>
        <v>8334985</v>
      </c>
      <c r="N9" s="32">
        <f t="shared" si="1"/>
        <v>7975695</v>
      </c>
    </row>
    <row r="10" spans="1:3" ht="19.5" customHeight="1">
      <c r="A10" s="3" t="s">
        <v>25</v>
      </c>
      <c r="B10" s="7"/>
      <c r="C10" s="7"/>
    </row>
    <row r="11" spans="1:14" ht="15">
      <c r="A11" s="10" t="s">
        <v>43</v>
      </c>
      <c r="B11" s="7">
        <v>-265832</v>
      </c>
      <c r="C11" s="7">
        <v>-234203</v>
      </c>
      <c r="D11" s="7">
        <v>-238992</v>
      </c>
      <c r="E11" s="7">
        <v>-238992</v>
      </c>
      <c r="F11" s="7">
        <v>-294828</v>
      </c>
      <c r="G11" s="7">
        <v>-357588</v>
      </c>
      <c r="H11" s="7">
        <v>-323785</v>
      </c>
      <c r="I11" s="7">
        <v>-309076</v>
      </c>
      <c r="J11" s="7">
        <f>-283990-19921</f>
        <v>-303911</v>
      </c>
      <c r="K11" s="7">
        <v>-266020</v>
      </c>
      <c r="L11" s="7">
        <v>-259452</v>
      </c>
      <c r="M11" s="7">
        <v>-381394</v>
      </c>
      <c r="N11" s="7">
        <v>-393573</v>
      </c>
    </row>
    <row r="12" spans="1:14" ht="15">
      <c r="A12" s="10" t="s">
        <v>45</v>
      </c>
      <c r="B12" s="7">
        <v>-225349</v>
      </c>
      <c r="C12" s="7">
        <v>-221634</v>
      </c>
      <c r="D12" s="7">
        <v>-218393</v>
      </c>
      <c r="E12" s="7">
        <v>-218320</v>
      </c>
      <c r="F12" s="7">
        <v>-211545</v>
      </c>
      <c r="G12" s="7">
        <v>-213703</v>
      </c>
      <c r="H12" s="7">
        <v>-282307</v>
      </c>
      <c r="I12" s="7">
        <v>-337899</v>
      </c>
      <c r="J12" s="7">
        <v>-309356</v>
      </c>
      <c r="K12" s="7">
        <v>-336914</v>
      </c>
      <c r="L12" s="7">
        <v>-478707</v>
      </c>
      <c r="M12" s="7">
        <v>-564931</v>
      </c>
      <c r="N12" s="7">
        <v>-496950</v>
      </c>
    </row>
    <row r="13" spans="1:14" ht="15">
      <c r="A13" s="10" t="s">
        <v>44</v>
      </c>
      <c r="B13" s="9">
        <v>-870368</v>
      </c>
      <c r="C13" s="9">
        <v>-827450</v>
      </c>
      <c r="D13" s="7">
        <v>-952969</v>
      </c>
      <c r="E13" s="7">
        <v>-952969</v>
      </c>
      <c r="F13" s="7">
        <v>-1125149</v>
      </c>
      <c r="G13" s="7">
        <v>-1195562</v>
      </c>
      <c r="H13" s="7">
        <v>-1628373</v>
      </c>
      <c r="I13" s="7">
        <v>-2273694</v>
      </c>
      <c r="J13" s="7">
        <v>-2219515</v>
      </c>
      <c r="K13" s="7">
        <v>-2504010</v>
      </c>
      <c r="L13" s="7">
        <v>-2817903</v>
      </c>
      <c r="M13" s="7">
        <v>-3289727</v>
      </c>
      <c r="N13" s="7">
        <v>-3116402</v>
      </c>
    </row>
    <row r="14" spans="1:14" ht="15" customHeight="1">
      <c r="A14" s="16" t="s">
        <v>26</v>
      </c>
      <c r="B14" s="32">
        <f aca="true" t="shared" si="2" ref="B14:I14">SUM(B11:B13)</f>
        <v>-1361549</v>
      </c>
      <c r="C14" s="32">
        <f t="shared" si="2"/>
        <v>-1283287</v>
      </c>
      <c r="D14" s="32">
        <f t="shared" si="2"/>
        <v>-1410354</v>
      </c>
      <c r="E14" s="32">
        <f t="shared" si="2"/>
        <v>-1410281</v>
      </c>
      <c r="F14" s="32">
        <f t="shared" si="2"/>
        <v>-1631522</v>
      </c>
      <c r="G14" s="32">
        <f t="shared" si="2"/>
        <v>-1766853</v>
      </c>
      <c r="H14" s="32">
        <f t="shared" si="2"/>
        <v>-2234465</v>
      </c>
      <c r="I14" s="32">
        <f t="shared" si="2"/>
        <v>-2920669</v>
      </c>
      <c r="J14" s="32">
        <f>SUM(J11:J13)</f>
        <v>-2832782</v>
      </c>
      <c r="K14" s="32">
        <f>SUM(K11:K13)</f>
        <v>-3106944</v>
      </c>
      <c r="L14" s="32">
        <f>SUM(L11:L13)</f>
        <v>-3556062</v>
      </c>
      <c r="M14" s="32">
        <f>SUM(M11:M13)</f>
        <v>-4236052</v>
      </c>
      <c r="N14" s="32">
        <f>SUM(N11:N13)</f>
        <v>-4006925</v>
      </c>
    </row>
    <row r="15" spans="2:3" ht="15">
      <c r="B15" s="7"/>
      <c r="C15" s="7"/>
    </row>
    <row r="16" spans="1:14" ht="15">
      <c r="A16" s="15" t="s">
        <v>40</v>
      </c>
      <c r="B16" s="9">
        <f aca="true" t="shared" si="3" ref="B16:I16">+B9+B14</f>
        <v>709752</v>
      </c>
      <c r="C16" s="9">
        <f t="shared" si="3"/>
        <v>317048</v>
      </c>
      <c r="D16" s="9">
        <f t="shared" si="3"/>
        <v>474972</v>
      </c>
      <c r="E16" s="9">
        <f t="shared" si="3"/>
        <v>475045</v>
      </c>
      <c r="F16" s="9">
        <f t="shared" si="3"/>
        <v>562453</v>
      </c>
      <c r="G16" s="9">
        <f t="shared" si="3"/>
        <v>622654</v>
      </c>
      <c r="H16" s="9">
        <f t="shared" si="3"/>
        <v>930632</v>
      </c>
      <c r="I16" s="9">
        <f t="shared" si="3"/>
        <v>1096373</v>
      </c>
      <c r="J16" s="9">
        <f>+J9+J14</f>
        <v>697229</v>
      </c>
      <c r="K16" s="9">
        <f>+K9+K14</f>
        <v>963933</v>
      </c>
      <c r="L16" s="9">
        <f>+L9+L14</f>
        <v>1673892</v>
      </c>
      <c r="M16" s="9">
        <f>+M9+M14</f>
        <v>4098933</v>
      </c>
      <c r="N16" s="9">
        <f>+N9+N14</f>
        <v>3968770</v>
      </c>
    </row>
    <row r="17" spans="1:3" ht="15">
      <c r="A17" s="17"/>
      <c r="B17" s="11"/>
      <c r="C17" s="11"/>
    </row>
    <row r="18" spans="1:3" ht="15">
      <c r="A18" s="3" t="s">
        <v>34</v>
      </c>
      <c r="B18" s="7"/>
      <c r="C18" s="7"/>
    </row>
    <row r="19" spans="1:14" ht="15">
      <c r="A19" s="10" t="s">
        <v>157</v>
      </c>
      <c r="B19" s="7">
        <v>13994</v>
      </c>
      <c r="C19" s="7">
        <v>20118</v>
      </c>
      <c r="D19" s="7">
        <v>41717</v>
      </c>
      <c r="E19" s="7">
        <v>41717</v>
      </c>
      <c r="F19" s="7">
        <v>13301</v>
      </c>
      <c r="G19" s="7">
        <v>21622</v>
      </c>
      <c r="H19" s="7">
        <v>22509</v>
      </c>
      <c r="I19" s="7">
        <v>37046</v>
      </c>
      <c r="J19" s="7">
        <v>94241</v>
      </c>
      <c r="K19" s="7">
        <f>12353+67683</f>
        <v>80036</v>
      </c>
      <c r="L19" s="7">
        <v>104587</v>
      </c>
      <c r="M19" s="7">
        <f>42195+78238</f>
        <v>120433</v>
      </c>
      <c r="N19" s="7">
        <v>172540</v>
      </c>
    </row>
    <row r="20" spans="1:14" ht="15">
      <c r="A20" s="10" t="s">
        <v>35</v>
      </c>
      <c r="B20" s="7">
        <v>-17351</v>
      </c>
      <c r="C20" s="7">
        <v>11497</v>
      </c>
      <c r="D20" s="7">
        <v>-3020</v>
      </c>
      <c r="E20" s="7">
        <v>-3020</v>
      </c>
      <c r="F20" s="7">
        <v>6563</v>
      </c>
      <c r="G20" s="7">
        <v>-10220</v>
      </c>
      <c r="H20" s="7">
        <v>35531</v>
      </c>
      <c r="I20" s="7">
        <v>2065</v>
      </c>
      <c r="J20" s="7">
        <v>-5031</v>
      </c>
      <c r="K20" s="7">
        <v>-38781</v>
      </c>
      <c r="L20" s="7">
        <v>-32551</v>
      </c>
      <c r="M20" s="7">
        <v>129818</v>
      </c>
      <c r="N20" s="7">
        <v>19474</v>
      </c>
    </row>
    <row r="21" spans="1:14" ht="15">
      <c r="A21" s="10" t="s">
        <v>89</v>
      </c>
      <c r="B21" s="7">
        <v>-234</v>
      </c>
      <c r="C21" s="7">
        <v>-281</v>
      </c>
      <c r="D21" s="7">
        <v>-72</v>
      </c>
      <c r="E21" s="7">
        <v>-72</v>
      </c>
      <c r="F21" s="7">
        <v>-43</v>
      </c>
      <c r="G21" s="66">
        <v>0</v>
      </c>
      <c r="H21" s="7">
        <v>-60</v>
      </c>
      <c r="I21" s="66">
        <v>0</v>
      </c>
      <c r="J21" s="7">
        <v>-3337</v>
      </c>
      <c r="K21" s="7">
        <v>-3625</v>
      </c>
      <c r="L21" s="7">
        <v>-4623</v>
      </c>
      <c r="M21" s="7">
        <v>-4411</v>
      </c>
      <c r="N21" s="7">
        <v>-5504</v>
      </c>
    </row>
    <row r="22" spans="1:14" ht="15">
      <c r="A22" s="16" t="s">
        <v>38</v>
      </c>
      <c r="B22" s="32">
        <f aca="true" t="shared" si="4" ref="B22:I22">SUM(B19:B21)</f>
        <v>-3591</v>
      </c>
      <c r="C22" s="32">
        <f t="shared" si="4"/>
        <v>31334</v>
      </c>
      <c r="D22" s="32">
        <f t="shared" si="4"/>
        <v>38625</v>
      </c>
      <c r="E22" s="32">
        <f t="shared" si="4"/>
        <v>38625</v>
      </c>
      <c r="F22" s="32">
        <f t="shared" si="4"/>
        <v>19821</v>
      </c>
      <c r="G22" s="32">
        <f t="shared" si="4"/>
        <v>11402</v>
      </c>
      <c r="H22" s="32">
        <f t="shared" si="4"/>
        <v>57980</v>
      </c>
      <c r="I22" s="32">
        <f t="shared" si="4"/>
        <v>39111</v>
      </c>
      <c r="J22" s="32">
        <f>SUM(J19:J21)</f>
        <v>85873</v>
      </c>
      <c r="K22" s="32">
        <f>SUM(K19:K21)</f>
        <v>37630</v>
      </c>
      <c r="L22" s="32">
        <f>SUM(L19:L21)</f>
        <v>67413</v>
      </c>
      <c r="M22" s="32">
        <f>SUM(M19:M21)</f>
        <v>245840</v>
      </c>
      <c r="N22" s="32">
        <f>SUM(N19:N21)</f>
        <v>186510</v>
      </c>
    </row>
    <row r="23" spans="1:3" ht="15">
      <c r="A23" s="16"/>
      <c r="B23" s="11"/>
      <c r="C23" s="11"/>
    </row>
    <row r="24" spans="1:14" ht="15">
      <c r="A24" s="15" t="s">
        <v>41</v>
      </c>
      <c r="B24" s="11">
        <f aca="true" t="shared" si="5" ref="B24:I24">B16+B22</f>
        <v>706161</v>
      </c>
      <c r="C24" s="11">
        <f t="shared" si="5"/>
        <v>348382</v>
      </c>
      <c r="D24" s="11">
        <f t="shared" si="5"/>
        <v>513597</v>
      </c>
      <c r="E24" s="11">
        <f t="shared" si="5"/>
        <v>513670</v>
      </c>
      <c r="F24" s="11">
        <f t="shared" si="5"/>
        <v>582274</v>
      </c>
      <c r="G24" s="11">
        <f t="shared" si="5"/>
        <v>634056</v>
      </c>
      <c r="H24" s="11">
        <f t="shared" si="5"/>
        <v>988612</v>
      </c>
      <c r="I24" s="11">
        <f t="shared" si="5"/>
        <v>1135484</v>
      </c>
      <c r="J24" s="11">
        <f>J16+J22</f>
        <v>783102</v>
      </c>
      <c r="K24" s="11">
        <f>K16+K22</f>
        <v>1001563</v>
      </c>
      <c r="L24" s="11">
        <f>L16+L22</f>
        <v>1741305</v>
      </c>
      <c r="M24" s="11">
        <f>M16+M22</f>
        <v>4344773</v>
      </c>
      <c r="N24" s="11">
        <f>N16+N22</f>
        <v>4155280</v>
      </c>
    </row>
    <row r="25" spans="2:3" ht="15">
      <c r="B25" s="7"/>
      <c r="C25" s="7"/>
    </row>
    <row r="26" spans="1:14" ht="15">
      <c r="A26" s="3" t="s">
        <v>112</v>
      </c>
      <c r="B26" s="9">
        <v>-92776</v>
      </c>
      <c r="C26" s="9">
        <v>-59178</v>
      </c>
      <c r="D26" s="9">
        <v>-75154</v>
      </c>
      <c r="E26" s="9">
        <v>-75154</v>
      </c>
      <c r="F26" s="9">
        <v>-88034</v>
      </c>
      <c r="G26" s="9">
        <v>-82974</v>
      </c>
      <c r="H26" s="9">
        <v>-133803</v>
      </c>
      <c r="I26" s="9">
        <v>-147328</v>
      </c>
      <c r="J26" s="9">
        <v>-149635</v>
      </c>
      <c r="K26" s="9">
        <v>-151556</v>
      </c>
      <c r="L26" s="9">
        <v>-281156</v>
      </c>
      <c r="M26" s="9">
        <v>-634331</v>
      </c>
      <c r="N26" s="9">
        <v>-647395</v>
      </c>
    </row>
    <row r="27" spans="2:3" ht="15">
      <c r="B27" s="7"/>
      <c r="C27" s="7"/>
    </row>
    <row r="28" spans="1:14" s="4" customFormat="1" ht="15">
      <c r="A28" s="15" t="s">
        <v>42</v>
      </c>
      <c r="B28" s="9">
        <f aca="true" t="shared" si="6" ref="B28:I28">+B24+B26</f>
        <v>613385</v>
      </c>
      <c r="C28" s="9">
        <f t="shared" si="6"/>
        <v>289204</v>
      </c>
      <c r="D28" s="9">
        <f t="shared" si="6"/>
        <v>438443</v>
      </c>
      <c r="E28" s="9">
        <f t="shared" si="6"/>
        <v>438516</v>
      </c>
      <c r="F28" s="9">
        <f t="shared" si="6"/>
        <v>494240</v>
      </c>
      <c r="G28" s="9">
        <f t="shared" si="6"/>
        <v>551082</v>
      </c>
      <c r="H28" s="9">
        <f t="shared" si="6"/>
        <v>854809</v>
      </c>
      <c r="I28" s="9">
        <f t="shared" si="6"/>
        <v>988156</v>
      </c>
      <c r="J28" s="9">
        <f>+J24+J26</f>
        <v>633467</v>
      </c>
      <c r="K28" s="9">
        <f>+K24+K26</f>
        <v>850007</v>
      </c>
      <c r="L28" s="9">
        <f>+L24+L26</f>
        <v>1460149</v>
      </c>
      <c r="M28" s="9">
        <f>+M24+M26</f>
        <v>3710442</v>
      </c>
      <c r="N28" s="9">
        <f>+N24+N26</f>
        <v>3507885</v>
      </c>
    </row>
    <row r="29" spans="1:3" s="4" customFormat="1" ht="15">
      <c r="A29" s="3"/>
      <c r="B29" s="11"/>
      <c r="C29" s="11"/>
    </row>
    <row r="30" spans="1:3" s="4" customFormat="1" ht="15">
      <c r="A30" s="15" t="s">
        <v>122</v>
      </c>
      <c r="B30" s="11"/>
      <c r="C30" s="11"/>
    </row>
    <row r="31" spans="1:3" s="4" customFormat="1" ht="15">
      <c r="A31" s="10" t="s">
        <v>117</v>
      </c>
      <c r="B31" s="11"/>
      <c r="C31" s="11"/>
    </row>
    <row r="32" spans="1:3" s="4" customFormat="1" ht="15">
      <c r="A32" s="16" t="s">
        <v>118</v>
      </c>
      <c r="B32" s="11"/>
      <c r="C32" s="11"/>
    </row>
    <row r="33" spans="1:14" s="4" customFormat="1" ht="15">
      <c r="A33" s="69" t="s">
        <v>131</v>
      </c>
      <c r="B33" s="11">
        <v>-5717</v>
      </c>
      <c r="C33" s="11">
        <v>43</v>
      </c>
      <c r="D33" s="11">
        <v>3966</v>
      </c>
      <c r="E33" s="11">
        <v>3893</v>
      </c>
      <c r="F33" s="11">
        <v>-1813</v>
      </c>
      <c r="G33" s="11">
        <v>614</v>
      </c>
      <c r="H33" s="11">
        <v>-4243</v>
      </c>
      <c r="I33" s="11">
        <v>-1782</v>
      </c>
      <c r="J33" s="11">
        <v>-4263</v>
      </c>
      <c r="K33" s="11">
        <v>-4569</v>
      </c>
      <c r="L33" s="11">
        <v>2551</v>
      </c>
      <c r="M33" s="11">
        <v>5238</v>
      </c>
      <c r="N33" s="11">
        <v>4291</v>
      </c>
    </row>
    <row r="34" spans="1:3" s="4" customFormat="1" ht="15">
      <c r="A34" s="10" t="s">
        <v>119</v>
      </c>
      <c r="B34" s="11"/>
      <c r="C34" s="11"/>
    </row>
    <row r="35" spans="1:3" s="4" customFormat="1" ht="15">
      <c r="A35" s="16" t="s">
        <v>120</v>
      </c>
      <c r="B35" s="11"/>
      <c r="C35" s="11"/>
    </row>
    <row r="36" s="4" customFormat="1" ht="15" customHeight="1">
      <c r="A36" s="69" t="s">
        <v>61</v>
      </c>
    </row>
    <row r="37" spans="1:14" s="4" customFormat="1" ht="15" customHeight="1">
      <c r="A37" s="70" t="s">
        <v>121</v>
      </c>
      <c r="B37" s="9">
        <v>-7411</v>
      </c>
      <c r="C37" s="9">
        <v>1441</v>
      </c>
      <c r="D37" s="9">
        <v>6011</v>
      </c>
      <c r="E37" s="9">
        <v>6011</v>
      </c>
      <c r="F37" s="9">
        <v>3578</v>
      </c>
      <c r="G37" s="9">
        <v>-4740</v>
      </c>
      <c r="H37" s="9">
        <v>-9426</v>
      </c>
      <c r="I37" s="9">
        <v>2304</v>
      </c>
      <c r="J37" s="9">
        <v>-12109</v>
      </c>
      <c r="K37" s="9">
        <v>-1408</v>
      </c>
      <c r="L37" s="9">
        <v>-16318</v>
      </c>
      <c r="M37" s="9">
        <v>20237</v>
      </c>
      <c r="N37" s="9">
        <v>-15773</v>
      </c>
    </row>
    <row r="38" s="4" customFormat="1" ht="15">
      <c r="A38" s="69" t="s">
        <v>122</v>
      </c>
    </row>
    <row r="39" spans="1:14" s="4" customFormat="1" ht="15">
      <c r="A39" s="70" t="s">
        <v>123</v>
      </c>
      <c r="B39" s="9">
        <f aca="true" t="shared" si="7" ref="B39:I39">SUM(B33:B38)</f>
        <v>-13128</v>
      </c>
      <c r="C39" s="9">
        <f t="shared" si="7"/>
        <v>1484</v>
      </c>
      <c r="D39" s="9">
        <f t="shared" si="7"/>
        <v>9977</v>
      </c>
      <c r="E39" s="9">
        <f t="shared" si="7"/>
        <v>9904</v>
      </c>
      <c r="F39" s="9">
        <f t="shared" si="7"/>
        <v>1765</v>
      </c>
      <c r="G39" s="9">
        <f t="shared" si="7"/>
        <v>-4126</v>
      </c>
      <c r="H39" s="9">
        <f t="shared" si="7"/>
        <v>-13669</v>
      </c>
      <c r="I39" s="9">
        <f t="shared" si="7"/>
        <v>522</v>
      </c>
      <c r="J39" s="9">
        <f>SUM(J33:J38)</f>
        <v>-16372</v>
      </c>
      <c r="K39" s="9">
        <f>SUM(K33:K38)</f>
        <v>-5977</v>
      </c>
      <c r="L39" s="9">
        <f>SUM(L33:L38)</f>
        <v>-13767</v>
      </c>
      <c r="M39" s="9">
        <f>SUM(M33:M38)</f>
        <v>25475</v>
      </c>
      <c r="N39" s="9">
        <f>SUM(N33:N38)</f>
        <v>-11482</v>
      </c>
    </row>
    <row r="40" spans="1:3" s="4" customFormat="1" ht="15">
      <c r="A40" s="70"/>
      <c r="B40" s="11"/>
      <c r="C40" s="11"/>
    </row>
    <row r="41" spans="1:14" s="4" customFormat="1" ht="15.75" thickBot="1">
      <c r="A41" s="15" t="s">
        <v>100</v>
      </c>
      <c r="B41" s="67">
        <f aca="true" t="shared" si="8" ref="B41:I41">B28+B39</f>
        <v>600257</v>
      </c>
      <c r="C41" s="67">
        <f t="shared" si="8"/>
        <v>290688</v>
      </c>
      <c r="D41" s="67">
        <f t="shared" si="8"/>
        <v>448420</v>
      </c>
      <c r="E41" s="67">
        <f t="shared" si="8"/>
        <v>448420</v>
      </c>
      <c r="F41" s="67">
        <f t="shared" si="8"/>
        <v>496005</v>
      </c>
      <c r="G41" s="67">
        <f t="shared" si="8"/>
        <v>546956</v>
      </c>
      <c r="H41" s="67">
        <f t="shared" si="8"/>
        <v>841140</v>
      </c>
      <c r="I41" s="67">
        <f t="shared" si="8"/>
        <v>988678</v>
      </c>
      <c r="J41" s="67">
        <f>J28+J39</f>
        <v>617095</v>
      </c>
      <c r="K41" s="67">
        <f>K28+K39</f>
        <v>844030</v>
      </c>
      <c r="L41" s="67">
        <f>L28+L39</f>
        <v>1446382</v>
      </c>
      <c r="M41" s="67">
        <f>M28+M39</f>
        <v>3735917</v>
      </c>
      <c r="N41" s="67">
        <f>N28+N39</f>
        <v>3496403</v>
      </c>
    </row>
    <row r="42" spans="1:3" s="4" customFormat="1" ht="15.75" thickTop="1">
      <c r="A42" s="3"/>
      <c r="B42" s="11"/>
      <c r="C42" s="11"/>
    </row>
    <row r="43" spans="1:3" s="4" customFormat="1" ht="15">
      <c r="A43" s="15" t="s">
        <v>84</v>
      </c>
      <c r="B43" s="27"/>
      <c r="C43" s="27"/>
    </row>
    <row r="44" spans="1:14" s="4" customFormat="1" ht="15.75" customHeight="1">
      <c r="A44" s="10" t="s">
        <v>76</v>
      </c>
      <c r="B44" s="63">
        <v>4.58</v>
      </c>
      <c r="C44" s="63">
        <v>2.16</v>
      </c>
      <c r="D44" s="63">
        <v>3.27</v>
      </c>
      <c r="E44" s="63">
        <v>3.27</v>
      </c>
      <c r="F44" s="63">
        <v>3.69</v>
      </c>
      <c r="G44" s="63">
        <v>4.11</v>
      </c>
      <c r="H44" s="63">
        <v>6.38</v>
      </c>
      <c r="I44" s="63">
        <v>7.37</v>
      </c>
      <c r="J44" s="63">
        <v>4.73</v>
      </c>
      <c r="K44" s="63">
        <v>6.34</v>
      </c>
      <c r="L44" s="63">
        <v>10.9</v>
      </c>
      <c r="M44" s="63">
        <v>27.69</v>
      </c>
      <c r="N44" s="63">
        <v>26.18</v>
      </c>
    </row>
    <row r="45" spans="1:14" s="4" customFormat="1" ht="15">
      <c r="A45" s="10" t="s">
        <v>77</v>
      </c>
      <c r="B45" s="63">
        <v>4.55</v>
      </c>
      <c r="C45" s="63">
        <v>2.15</v>
      </c>
      <c r="D45" s="63">
        <v>3.25</v>
      </c>
      <c r="E45" s="63">
        <v>3.26</v>
      </c>
      <c r="F45" s="63">
        <v>3.66</v>
      </c>
      <c r="G45" s="63">
        <v>4.09</v>
      </c>
      <c r="H45" s="63">
        <v>6.35</v>
      </c>
      <c r="I45" s="63">
        <v>7.33</v>
      </c>
      <c r="J45" s="63">
        <v>4.71</v>
      </c>
      <c r="K45" s="63">
        <v>6.32</v>
      </c>
      <c r="L45" s="63">
        <v>10.86</v>
      </c>
      <c r="M45" s="63">
        <v>27.47</v>
      </c>
      <c r="N45" s="63">
        <v>26.02</v>
      </c>
    </row>
    <row r="46" spans="1:6" s="4" customFormat="1" ht="15.75" customHeight="1">
      <c r="A46" s="10"/>
      <c r="B46" s="63"/>
      <c r="C46" s="63"/>
      <c r="D46" s="63"/>
      <c r="E46" s="63"/>
      <c r="F46" s="63"/>
    </row>
    <row r="47" spans="1:2" s="4" customFormat="1" ht="15.75" customHeight="1">
      <c r="A47" s="10"/>
      <c r="B47" s="42"/>
    </row>
    <row r="48" spans="1:14" ht="15" customHeight="1">
      <c r="A48" s="82" t="s">
        <v>115</v>
      </c>
      <c r="B48" s="82"/>
      <c r="C48" s="82"/>
      <c r="D48" s="82"/>
      <c r="E48" s="82"/>
      <c r="F48" s="82"/>
      <c r="G48" s="82"/>
      <c r="H48" s="82"/>
      <c r="I48" s="82"/>
      <c r="J48" s="73"/>
      <c r="K48" s="73"/>
      <c r="L48" s="73"/>
      <c r="M48" s="73"/>
      <c r="N48" s="73"/>
    </row>
    <row r="49" spans="1:11" ht="15">
      <c r="A49" s="84" t="s">
        <v>159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</row>
    <row r="50" ht="15">
      <c r="B50" s="8"/>
    </row>
    <row r="51" spans="1:2" ht="15">
      <c r="A51" s="29"/>
      <c r="B51" s="7"/>
    </row>
    <row r="52" spans="1:2" ht="15">
      <c r="A52" s="29" t="str">
        <f>'Annual (BS)'!A73</f>
        <v>          </v>
      </c>
      <c r="B52" s="7"/>
    </row>
    <row r="53" ht="15">
      <c r="B53" s="7"/>
    </row>
    <row r="54" ht="15">
      <c r="B54" s="7"/>
    </row>
    <row r="55" ht="15">
      <c r="B55" s="7"/>
    </row>
    <row r="56" ht="15">
      <c r="B56" s="7"/>
    </row>
    <row r="57" ht="15">
      <c r="B57" s="7"/>
    </row>
    <row r="58" ht="15">
      <c r="B58" s="7"/>
    </row>
    <row r="59" ht="15">
      <c r="B59" s="7"/>
    </row>
    <row r="60" ht="15">
      <c r="B60" s="7"/>
    </row>
    <row r="61" ht="15">
      <c r="B61" s="7"/>
    </row>
    <row r="62" ht="15">
      <c r="B62" s="7"/>
    </row>
    <row r="63" ht="15">
      <c r="B63" s="7"/>
    </row>
    <row r="64" ht="15">
      <c r="B64" s="7"/>
    </row>
    <row r="65" ht="15">
      <c r="B65" s="7"/>
    </row>
    <row r="66" ht="15">
      <c r="B66" s="7"/>
    </row>
    <row r="67" ht="15">
      <c r="B67" s="7"/>
    </row>
    <row r="68" ht="15">
      <c r="B68" s="7"/>
    </row>
    <row r="69" ht="15">
      <c r="B69" s="7"/>
    </row>
    <row r="70" ht="15">
      <c r="B70" s="7"/>
    </row>
    <row r="71" ht="15">
      <c r="B71" s="7"/>
    </row>
    <row r="72" ht="15">
      <c r="B72" s="7"/>
    </row>
    <row r="73" ht="15">
      <c r="B73" s="7"/>
    </row>
  </sheetData>
  <sheetProtection/>
  <mergeCells count="4">
    <mergeCell ref="A48:I48"/>
    <mergeCell ref="A1:H1"/>
    <mergeCell ref="A2:H2"/>
    <mergeCell ref="A49:K49"/>
  </mergeCells>
  <printOptions horizontalCentered="1"/>
  <pageMargins left="0.1968503937007874" right="0.1968503937007874" top="0.3937007874015748" bottom="0.3937007874015748" header="0.1968503937007874" footer="0.1968503937007874"/>
  <pageSetup blackAndWhite="1" fitToHeight="1" fitToWidth="1" horizontalDpi="600" verticalDpi="600" orientation="landscape" paperSize="9" scale="51" r:id="rId2"/>
  <ignoredErrors>
    <ignoredError sqref="B9:D9 F9:K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22"/>
    <pageSetUpPr fitToPage="1"/>
  </sheetPr>
  <dimension ref="A1:N66"/>
  <sheetViews>
    <sheetView showGridLines="0" tabSelected="1" zoomScale="85" zoomScaleNormal="85" zoomScalePageLayoutView="0" workbookViewId="0" topLeftCell="A1">
      <pane xSplit="1" ySplit="6" topLeftCell="L3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51" sqref="N51"/>
    </sheetView>
  </sheetViews>
  <sheetFormatPr defaultColWidth="8.00390625" defaultRowHeight="15.75"/>
  <cols>
    <col min="1" max="1" width="71.75390625" style="20" customWidth="1"/>
    <col min="2" max="2" width="16.75390625" style="20" customWidth="1"/>
    <col min="3" max="11" width="16.75390625" style="22" customWidth="1"/>
    <col min="12" max="14" width="18.00390625" style="22" bestFit="1" customWidth="1"/>
    <col min="15" max="16384" width="8.00390625" style="22" customWidth="1"/>
  </cols>
  <sheetData>
    <row r="1" spans="1:8" s="19" customFormat="1" ht="18">
      <c r="A1" s="86" t="str">
        <f>'Annual (BS)'!A1</f>
        <v>Global Unichip Corporation and Subsidiaries </v>
      </c>
      <c r="B1" s="86"/>
      <c r="C1" s="86"/>
      <c r="D1" s="86"/>
      <c r="E1" s="86"/>
      <c r="F1" s="86"/>
      <c r="G1" s="86"/>
      <c r="H1" s="86"/>
    </row>
    <row r="2" spans="1:8" s="19" customFormat="1" ht="18">
      <c r="A2" s="86" t="s">
        <v>88</v>
      </c>
      <c r="B2" s="86"/>
      <c r="C2" s="86"/>
      <c r="D2" s="86"/>
      <c r="E2" s="86"/>
      <c r="F2" s="86"/>
      <c r="G2" s="86"/>
      <c r="H2" s="86"/>
    </row>
    <row r="3" spans="1:2" s="19" customFormat="1" ht="15" customHeight="1">
      <c r="A3" s="18"/>
      <c r="B3" s="18"/>
    </row>
    <row r="4" ht="15" customHeight="1">
      <c r="B4" s="21"/>
    </row>
    <row r="5" spans="1:2" ht="15">
      <c r="A5" s="79" t="s">
        <v>80</v>
      </c>
      <c r="B5" s="58"/>
    </row>
    <row r="6" spans="2:14" ht="45">
      <c r="B6" s="61">
        <v>2012</v>
      </c>
      <c r="C6" s="61">
        <v>2013</v>
      </c>
      <c r="D6" s="61">
        <v>2014</v>
      </c>
      <c r="E6" s="75" t="s">
        <v>116</v>
      </c>
      <c r="F6" s="76">
        <v>2015</v>
      </c>
      <c r="G6" s="76">
        <v>2016</v>
      </c>
      <c r="H6" s="76">
        <v>2017</v>
      </c>
      <c r="I6" s="76">
        <v>2018</v>
      </c>
      <c r="J6" s="76">
        <v>2019</v>
      </c>
      <c r="K6" s="76">
        <v>2020</v>
      </c>
      <c r="L6" s="76">
        <v>2021</v>
      </c>
      <c r="M6" s="76">
        <v>2022</v>
      </c>
      <c r="N6" s="76">
        <v>2023</v>
      </c>
    </row>
    <row r="7" spans="1:2" s="23" customFormat="1" ht="15">
      <c r="A7" s="50" t="s">
        <v>105</v>
      </c>
      <c r="B7" s="33"/>
    </row>
    <row r="8" spans="1:14" s="23" customFormat="1" ht="15">
      <c r="A8" s="15" t="s">
        <v>63</v>
      </c>
      <c r="B8" s="64">
        <v>706161</v>
      </c>
      <c r="C8" s="64">
        <v>348382</v>
      </c>
      <c r="D8" s="64">
        <v>513597</v>
      </c>
      <c r="E8" s="64">
        <v>513670</v>
      </c>
      <c r="F8" s="64">
        <v>582274</v>
      </c>
      <c r="G8" s="64">
        <v>634056</v>
      </c>
      <c r="H8" s="64">
        <v>988612</v>
      </c>
      <c r="I8" s="64">
        <v>1135484</v>
      </c>
      <c r="J8" s="64">
        <v>783102</v>
      </c>
      <c r="K8" s="64">
        <v>1001563</v>
      </c>
      <c r="L8" s="64">
        <v>1741305</v>
      </c>
      <c r="M8" s="64">
        <v>4344773</v>
      </c>
      <c r="N8" s="64">
        <v>4155280</v>
      </c>
    </row>
    <row r="9" spans="1:3" s="23" customFormat="1" ht="15">
      <c r="A9" s="10" t="s">
        <v>62</v>
      </c>
      <c r="B9" s="33"/>
      <c r="C9" s="33"/>
    </row>
    <row r="10" spans="1:14" s="23" customFormat="1" ht="15">
      <c r="A10" s="48" t="s">
        <v>64</v>
      </c>
      <c r="B10" s="33">
        <v>80188</v>
      </c>
      <c r="C10" s="33">
        <v>71144</v>
      </c>
      <c r="D10" s="33">
        <v>70275</v>
      </c>
      <c r="E10" s="33">
        <v>70275</v>
      </c>
      <c r="F10" s="33">
        <v>73497</v>
      </c>
      <c r="G10" s="33">
        <v>77797</v>
      </c>
      <c r="H10" s="33">
        <v>89877</v>
      </c>
      <c r="I10" s="33">
        <v>186767</v>
      </c>
      <c r="J10" s="33">
        <v>345217</v>
      </c>
      <c r="K10" s="33">
        <v>370910</v>
      </c>
      <c r="L10" s="33">
        <v>370430</v>
      </c>
      <c r="M10" s="33">
        <v>318014</v>
      </c>
      <c r="N10" s="33">
        <v>266989</v>
      </c>
    </row>
    <row r="11" spans="1:14" s="23" customFormat="1" ht="15">
      <c r="A11" s="48" t="s">
        <v>65</v>
      </c>
      <c r="B11" s="33">
        <v>153393</v>
      </c>
      <c r="C11" s="33">
        <v>153937</v>
      </c>
      <c r="D11" s="33">
        <v>154939</v>
      </c>
      <c r="E11" s="33">
        <v>154939</v>
      </c>
      <c r="F11" s="33">
        <v>151193</v>
      </c>
      <c r="G11" s="33">
        <v>159259</v>
      </c>
      <c r="H11" s="33">
        <v>166409</v>
      </c>
      <c r="I11" s="33">
        <v>226428</v>
      </c>
      <c r="J11" s="33">
        <v>252857</v>
      </c>
      <c r="K11" s="33">
        <v>306821</v>
      </c>
      <c r="L11" s="33">
        <v>301169</v>
      </c>
      <c r="M11" s="33">
        <v>333986</v>
      </c>
      <c r="N11" s="33">
        <v>347745</v>
      </c>
    </row>
    <row r="12" spans="1:14" s="23" customFormat="1" ht="15">
      <c r="A12" s="48" t="s">
        <v>153</v>
      </c>
      <c r="B12" s="33">
        <v>19405</v>
      </c>
      <c r="C12" s="33">
        <v>1977</v>
      </c>
      <c r="D12" s="33">
        <v>-21382</v>
      </c>
      <c r="E12" s="33">
        <v>-21382</v>
      </c>
      <c r="F12" s="72">
        <v>0</v>
      </c>
      <c r="G12" s="72">
        <v>0</v>
      </c>
      <c r="H12" s="72">
        <v>0</v>
      </c>
      <c r="I12" s="72">
        <v>0</v>
      </c>
      <c r="J12" s="33">
        <v>19921</v>
      </c>
      <c r="K12" s="72">
        <v>0</v>
      </c>
      <c r="L12" s="33">
        <v>-19921</v>
      </c>
      <c r="M12" s="72">
        <v>0</v>
      </c>
      <c r="N12" s="72">
        <v>0</v>
      </c>
    </row>
    <row r="13" spans="1:14" s="23" customFormat="1" ht="15">
      <c r="A13" s="48" t="s">
        <v>141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33">
        <v>-1278</v>
      </c>
      <c r="J13" s="33">
        <v>-944</v>
      </c>
      <c r="K13" s="33">
        <v>-2802</v>
      </c>
      <c r="L13" s="33">
        <v>-3792</v>
      </c>
      <c r="M13" s="33">
        <v>-10884</v>
      </c>
      <c r="N13" s="33">
        <v>-22551</v>
      </c>
    </row>
    <row r="14" spans="1:14" s="23" customFormat="1" ht="15">
      <c r="A14" s="48" t="s">
        <v>90</v>
      </c>
      <c r="B14" s="33">
        <v>234</v>
      </c>
      <c r="C14" s="33">
        <v>281</v>
      </c>
      <c r="D14" s="33">
        <v>72</v>
      </c>
      <c r="E14" s="33">
        <v>72</v>
      </c>
      <c r="F14" s="33">
        <v>43</v>
      </c>
      <c r="G14" s="72">
        <v>0</v>
      </c>
      <c r="H14" s="33">
        <v>60</v>
      </c>
      <c r="I14" s="72">
        <v>0</v>
      </c>
      <c r="J14" s="33">
        <v>3337</v>
      </c>
      <c r="K14" s="33">
        <v>3625</v>
      </c>
      <c r="L14" s="33">
        <v>4623</v>
      </c>
      <c r="M14" s="33">
        <v>4411</v>
      </c>
      <c r="N14" s="33">
        <v>5504</v>
      </c>
    </row>
    <row r="15" spans="1:14" s="23" customFormat="1" ht="15">
      <c r="A15" s="48" t="s">
        <v>66</v>
      </c>
      <c r="B15" s="33">
        <v>-11243</v>
      </c>
      <c r="C15" s="33">
        <v>-14446</v>
      </c>
      <c r="D15" s="33">
        <v>-14423</v>
      </c>
      <c r="E15" s="33">
        <v>-14423</v>
      </c>
      <c r="F15" s="33">
        <v>-15034</v>
      </c>
      <c r="G15" s="33">
        <v>-14312</v>
      </c>
      <c r="H15" s="33">
        <v>-16857</v>
      </c>
      <c r="I15" s="33">
        <v>-26557</v>
      </c>
      <c r="J15" s="33">
        <v>-25397</v>
      </c>
      <c r="K15" s="33">
        <v>-12353</v>
      </c>
      <c r="L15" s="33">
        <v>-14082</v>
      </c>
      <c r="M15" s="33">
        <v>-42195</v>
      </c>
      <c r="N15" s="33">
        <v>-98173</v>
      </c>
    </row>
    <row r="16" spans="1:14" s="23" customFormat="1" ht="15">
      <c r="A16" s="48" t="s">
        <v>136</v>
      </c>
      <c r="B16" s="33">
        <v>-363</v>
      </c>
      <c r="C16" s="33">
        <v>1182</v>
      </c>
      <c r="D16" s="33">
        <v>-166</v>
      </c>
      <c r="E16" s="33">
        <v>-166</v>
      </c>
      <c r="F16" s="33">
        <v>170</v>
      </c>
      <c r="G16" s="33">
        <v>-7730</v>
      </c>
      <c r="H16" s="33">
        <v>-4403</v>
      </c>
      <c r="I16" s="33">
        <v>4</v>
      </c>
      <c r="J16" s="33">
        <v>3</v>
      </c>
      <c r="K16" s="72">
        <v>0</v>
      </c>
      <c r="L16" s="72">
        <v>0</v>
      </c>
      <c r="M16" s="72">
        <v>0</v>
      </c>
      <c r="N16" s="33">
        <v>-110</v>
      </c>
    </row>
    <row r="17" spans="1:14" s="23" customFormat="1" ht="15" collapsed="1">
      <c r="A17" s="48" t="s">
        <v>147</v>
      </c>
      <c r="B17" s="33">
        <v>-3379</v>
      </c>
      <c r="C17" s="33">
        <v>-3279</v>
      </c>
      <c r="D17" s="33">
        <v>-4599</v>
      </c>
      <c r="E17" s="33">
        <v>-1599</v>
      </c>
      <c r="F17" s="33">
        <v>-4717</v>
      </c>
      <c r="G17" s="33">
        <v>-1921</v>
      </c>
      <c r="H17" s="33">
        <v>-1445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</row>
    <row r="18" spans="1:14" s="23" customFormat="1" ht="15">
      <c r="A18" s="48" t="s">
        <v>132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33">
        <v>15746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</row>
    <row r="19" spans="1:14" s="23" customFormat="1" ht="15">
      <c r="A19" s="49" t="s">
        <v>126</v>
      </c>
      <c r="B19" s="33">
        <v>1305</v>
      </c>
      <c r="C19" s="33">
        <v>1647</v>
      </c>
      <c r="D19" s="33">
        <v>7407</v>
      </c>
      <c r="E19" s="33">
        <v>7407</v>
      </c>
      <c r="F19" s="33">
        <v>-1196</v>
      </c>
      <c r="G19" s="33">
        <v>-5396</v>
      </c>
      <c r="H19" s="33">
        <v>-9378</v>
      </c>
      <c r="I19" s="33">
        <v>13581</v>
      </c>
      <c r="J19" s="33">
        <v>-10860</v>
      </c>
      <c r="K19" s="33">
        <v>-8000</v>
      </c>
      <c r="L19" s="33">
        <v>9212</v>
      </c>
      <c r="M19" s="33">
        <v>22126</v>
      </c>
      <c r="N19" s="33">
        <v>-29423</v>
      </c>
    </row>
    <row r="20" spans="1:14" s="23" customFormat="1" ht="15">
      <c r="A20" s="49" t="s">
        <v>150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33">
        <v>-26</v>
      </c>
      <c r="K20" s="72">
        <v>0</v>
      </c>
      <c r="L20" s="33">
        <v>-462</v>
      </c>
      <c r="M20" s="33">
        <v>-5</v>
      </c>
      <c r="N20" s="33">
        <v>0</v>
      </c>
    </row>
    <row r="21" spans="1:14" s="23" customFormat="1" ht="15">
      <c r="A21" s="10" t="s">
        <v>101</v>
      </c>
      <c r="B21" s="37">
        <v>371761</v>
      </c>
      <c r="C21" s="37">
        <v>-176449</v>
      </c>
      <c r="D21" s="37">
        <v>745308</v>
      </c>
      <c r="E21" s="37">
        <v>742235</v>
      </c>
      <c r="F21" s="37">
        <v>189264</v>
      </c>
      <c r="G21" s="37">
        <v>606789</v>
      </c>
      <c r="H21" s="37">
        <v>800740</v>
      </c>
      <c r="I21" s="37">
        <v>-1203955</v>
      </c>
      <c r="J21" s="37">
        <v>-1102990</v>
      </c>
      <c r="K21" s="37">
        <v>1716167</v>
      </c>
      <c r="L21" s="37">
        <v>1962086</v>
      </c>
      <c r="M21" s="37">
        <v>-3126615</v>
      </c>
      <c r="N21" s="37">
        <v>843695</v>
      </c>
    </row>
    <row r="22" spans="1:14" s="23" customFormat="1" ht="15">
      <c r="A22" s="51" t="s">
        <v>128</v>
      </c>
      <c r="B22" s="33">
        <f aca="true" t="shared" si="0" ref="B22:I22">SUM(B8:B21)</f>
        <v>1317462</v>
      </c>
      <c r="C22" s="33">
        <f t="shared" si="0"/>
        <v>384376</v>
      </c>
      <c r="D22" s="33">
        <f t="shared" si="0"/>
        <v>1451028</v>
      </c>
      <c r="E22" s="33">
        <f t="shared" si="0"/>
        <v>1451028</v>
      </c>
      <c r="F22" s="33">
        <f t="shared" si="0"/>
        <v>975494</v>
      </c>
      <c r="G22" s="33">
        <f t="shared" si="0"/>
        <v>1464288</v>
      </c>
      <c r="H22" s="33">
        <f t="shared" si="0"/>
        <v>2013615</v>
      </c>
      <c r="I22" s="33">
        <f t="shared" si="0"/>
        <v>330474</v>
      </c>
      <c r="J22" s="33">
        <f>SUM(J8:J21)</f>
        <v>264220</v>
      </c>
      <c r="K22" s="33">
        <f>SUM(K8:K21)</f>
        <v>3375931</v>
      </c>
      <c r="L22" s="33">
        <f>SUM(L8:L21)</f>
        <v>4350568</v>
      </c>
      <c r="M22" s="33">
        <f>SUM(M8:M21)</f>
        <v>1843611</v>
      </c>
      <c r="N22" s="33">
        <f>SUM(N8:N21)</f>
        <v>5468956</v>
      </c>
    </row>
    <row r="23" spans="1:14" s="23" customFormat="1" ht="15">
      <c r="A23" s="51" t="s">
        <v>67</v>
      </c>
      <c r="B23" s="33">
        <v>-41064</v>
      </c>
      <c r="C23" s="33">
        <v>-84352</v>
      </c>
      <c r="D23" s="33">
        <v>-122840</v>
      </c>
      <c r="E23" s="33">
        <v>-122840</v>
      </c>
      <c r="F23" s="33">
        <v>-41419</v>
      </c>
      <c r="G23" s="33">
        <v>-56239</v>
      </c>
      <c r="H23" s="33">
        <v>-86084</v>
      </c>
      <c r="I23" s="33">
        <v>-103416</v>
      </c>
      <c r="J23" s="33">
        <v>-156267</v>
      </c>
      <c r="K23" s="33">
        <v>-86009</v>
      </c>
      <c r="L23" s="33">
        <v>-119647</v>
      </c>
      <c r="M23" s="33">
        <v>-249075</v>
      </c>
      <c r="N23" s="33">
        <v>-960765</v>
      </c>
    </row>
    <row r="24" spans="1:14" s="23" customFormat="1" ht="15">
      <c r="A24" s="48" t="s">
        <v>127</v>
      </c>
      <c r="B24" s="34">
        <f aca="true" t="shared" si="1" ref="B24:I24">SUM(B22:B23)</f>
        <v>1276398</v>
      </c>
      <c r="C24" s="34">
        <f t="shared" si="1"/>
        <v>300024</v>
      </c>
      <c r="D24" s="34">
        <f t="shared" si="1"/>
        <v>1328188</v>
      </c>
      <c r="E24" s="34">
        <f t="shared" si="1"/>
        <v>1328188</v>
      </c>
      <c r="F24" s="34">
        <f t="shared" si="1"/>
        <v>934075</v>
      </c>
      <c r="G24" s="34">
        <f t="shared" si="1"/>
        <v>1408049</v>
      </c>
      <c r="H24" s="34">
        <f t="shared" si="1"/>
        <v>1927531</v>
      </c>
      <c r="I24" s="34">
        <f t="shared" si="1"/>
        <v>227058</v>
      </c>
      <c r="J24" s="34">
        <f>SUM(J22:J23)</f>
        <v>107953</v>
      </c>
      <c r="K24" s="34">
        <f>SUM(K22:K23)</f>
        <v>3289922</v>
      </c>
      <c r="L24" s="34">
        <f>SUM(L22:L23)</f>
        <v>4230921</v>
      </c>
      <c r="M24" s="34">
        <f>SUM(M22:M23)</f>
        <v>1594536</v>
      </c>
      <c r="N24" s="34">
        <f>SUM(N22:N23)</f>
        <v>4508191</v>
      </c>
    </row>
    <row r="25" spans="1:3" s="23" customFormat="1" ht="15">
      <c r="A25" s="35"/>
      <c r="B25" s="33"/>
      <c r="C25" s="33"/>
    </row>
    <row r="26" spans="1:3" s="23" customFormat="1" ht="15">
      <c r="A26" s="50" t="s">
        <v>106</v>
      </c>
      <c r="B26" s="33"/>
      <c r="C26" s="33"/>
    </row>
    <row r="27" spans="1:3" s="23" customFormat="1" ht="15">
      <c r="A27" s="51" t="s">
        <v>137</v>
      </c>
      <c r="B27" s="33"/>
      <c r="C27" s="33"/>
    </row>
    <row r="28" spans="1:14" s="23" customFormat="1" ht="15">
      <c r="A28" s="48" t="s">
        <v>142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33">
        <v>-2310000</v>
      </c>
      <c r="J28" s="33">
        <v>-2085000</v>
      </c>
      <c r="K28" s="33">
        <v>-3610000</v>
      </c>
      <c r="L28" s="33">
        <v>-3930000</v>
      </c>
      <c r="M28" s="33">
        <v>-2030000</v>
      </c>
      <c r="N28" s="33">
        <v>-2380000</v>
      </c>
    </row>
    <row r="29" spans="1:14" s="23" customFormat="1" ht="15">
      <c r="A29" s="48" t="s">
        <v>68</v>
      </c>
      <c r="B29" s="33">
        <v>-3305000</v>
      </c>
      <c r="C29" s="33">
        <v>-3170000</v>
      </c>
      <c r="D29" s="33">
        <v>-4765000</v>
      </c>
      <c r="E29" s="33">
        <v>-4765000</v>
      </c>
      <c r="F29" s="33">
        <v>-4480000</v>
      </c>
      <c r="G29" s="33">
        <v>-3370000</v>
      </c>
      <c r="H29" s="33">
        <v>-2780000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</row>
    <row r="30" spans="1:14" s="23" customFormat="1" ht="15">
      <c r="A30" s="48" t="s">
        <v>125</v>
      </c>
      <c r="B30" s="72">
        <v>0</v>
      </c>
      <c r="C30" s="72">
        <v>0</v>
      </c>
      <c r="D30" s="77">
        <v>0</v>
      </c>
      <c r="E30" s="77">
        <v>0</v>
      </c>
      <c r="F30" s="33">
        <v>-15746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</row>
    <row r="31" spans="1:14" s="23" customFormat="1" ht="15">
      <c r="A31" s="48" t="s">
        <v>69</v>
      </c>
      <c r="B31" s="33">
        <v>-81738</v>
      </c>
      <c r="C31" s="33">
        <v>-47385</v>
      </c>
      <c r="D31" s="33">
        <v>-80152</v>
      </c>
      <c r="E31" s="33">
        <v>-80152</v>
      </c>
      <c r="F31" s="33">
        <v>-78261</v>
      </c>
      <c r="G31" s="33">
        <v>-69217</v>
      </c>
      <c r="H31" s="33">
        <v>-143081</v>
      </c>
      <c r="I31" s="33">
        <v>-528911</v>
      </c>
      <c r="J31" s="33">
        <v>-490304</v>
      </c>
      <c r="K31" s="33">
        <v>-161391</v>
      </c>
      <c r="L31" s="33">
        <v>-91832</v>
      </c>
      <c r="M31" s="33">
        <v>-320057</v>
      </c>
      <c r="N31" s="33">
        <v>-101565</v>
      </c>
    </row>
    <row r="32" spans="1:14" s="23" customFormat="1" ht="15">
      <c r="A32" s="48" t="s">
        <v>70</v>
      </c>
      <c r="B32" s="33">
        <v>-123299</v>
      </c>
      <c r="C32" s="33">
        <v>-132668</v>
      </c>
      <c r="D32" s="33">
        <v>-151597</v>
      </c>
      <c r="E32" s="33">
        <v>-151597</v>
      </c>
      <c r="F32" s="33">
        <v>-145800</v>
      </c>
      <c r="G32" s="33">
        <v>-158930</v>
      </c>
      <c r="H32" s="33">
        <v>-188467</v>
      </c>
      <c r="I32" s="33">
        <v>-240117</v>
      </c>
      <c r="J32" s="33">
        <v>-271317</v>
      </c>
      <c r="K32" s="33">
        <v>-322203</v>
      </c>
      <c r="L32" s="33">
        <v>-290024</v>
      </c>
      <c r="M32" s="33">
        <v>-359745</v>
      </c>
      <c r="N32" s="33">
        <v>-376185</v>
      </c>
    </row>
    <row r="33" spans="1:14" s="23" customFormat="1" ht="15">
      <c r="A33" s="51" t="s">
        <v>71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s="23" customFormat="1" ht="15">
      <c r="A34" s="48" t="s">
        <v>143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33">
        <v>2311278</v>
      </c>
      <c r="J34" s="33">
        <v>2085944</v>
      </c>
      <c r="K34" s="33">
        <v>2882802</v>
      </c>
      <c r="L34" s="33">
        <v>2533792</v>
      </c>
      <c r="M34" s="33">
        <v>2390884</v>
      </c>
      <c r="N34" s="33">
        <v>2102551</v>
      </c>
    </row>
    <row r="35" spans="1:14" s="23" customFormat="1" ht="15">
      <c r="A35" s="48" t="s">
        <v>72</v>
      </c>
      <c r="B35" s="33">
        <v>3308379</v>
      </c>
      <c r="C35" s="33">
        <v>3173279</v>
      </c>
      <c r="D35" s="33">
        <v>4769599</v>
      </c>
      <c r="E35" s="33">
        <v>4769599</v>
      </c>
      <c r="F35" s="33">
        <v>4484717</v>
      </c>
      <c r="G35" s="33">
        <v>3371921</v>
      </c>
      <c r="H35" s="33">
        <v>2781445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</row>
    <row r="36" spans="1:14" s="23" customFormat="1" ht="15">
      <c r="A36" s="48" t="s">
        <v>69</v>
      </c>
      <c r="B36" s="33">
        <v>286</v>
      </c>
      <c r="C36" s="33">
        <v>1569</v>
      </c>
      <c r="D36" s="33">
        <v>168</v>
      </c>
      <c r="E36" s="33">
        <v>168</v>
      </c>
      <c r="F36" s="72">
        <v>0</v>
      </c>
      <c r="G36" s="33">
        <v>7950</v>
      </c>
      <c r="H36" s="33">
        <v>4495</v>
      </c>
      <c r="I36" s="33">
        <v>3305</v>
      </c>
      <c r="J36" s="72">
        <v>0</v>
      </c>
      <c r="K36" s="72">
        <v>0</v>
      </c>
      <c r="L36" s="72">
        <v>0</v>
      </c>
      <c r="M36" s="72">
        <v>0</v>
      </c>
      <c r="N36" s="81">
        <v>163</v>
      </c>
    </row>
    <row r="37" spans="1:14" s="23" customFormat="1" ht="15">
      <c r="A37" s="51" t="s">
        <v>93</v>
      </c>
      <c r="B37" s="33">
        <v>-3141</v>
      </c>
      <c r="C37" s="33">
        <v>-3266</v>
      </c>
      <c r="D37" s="33">
        <v>-5929</v>
      </c>
      <c r="E37" s="33">
        <v>-5929</v>
      </c>
      <c r="F37" s="33">
        <v>-1155</v>
      </c>
      <c r="G37" s="33">
        <v>-3400</v>
      </c>
      <c r="H37" s="33">
        <v>-4447</v>
      </c>
      <c r="I37" s="33">
        <v>-7349</v>
      </c>
      <c r="J37" s="33">
        <v>-4797</v>
      </c>
      <c r="K37" s="33">
        <v>-8435</v>
      </c>
      <c r="L37" s="33">
        <v>-30209</v>
      </c>
      <c r="M37" s="33">
        <v>-72470</v>
      </c>
      <c r="N37" s="33">
        <v>-86758</v>
      </c>
    </row>
    <row r="38" spans="1:14" s="23" customFormat="1" ht="15">
      <c r="A38" s="51" t="s">
        <v>94</v>
      </c>
      <c r="B38" s="33">
        <v>4460</v>
      </c>
      <c r="C38" s="33">
        <v>1609</v>
      </c>
      <c r="D38" s="33">
        <v>2475</v>
      </c>
      <c r="E38" s="33">
        <v>2475</v>
      </c>
      <c r="F38" s="33">
        <v>2097</v>
      </c>
      <c r="G38" s="33">
        <v>2701</v>
      </c>
      <c r="H38" s="33">
        <v>2936</v>
      </c>
      <c r="I38" s="33">
        <v>1522</v>
      </c>
      <c r="J38" s="33">
        <v>4375</v>
      </c>
      <c r="K38" s="33">
        <v>4577</v>
      </c>
      <c r="L38" s="33">
        <v>2364</v>
      </c>
      <c r="M38" s="33">
        <v>3368</v>
      </c>
      <c r="N38" s="33">
        <v>3055</v>
      </c>
    </row>
    <row r="39" spans="1:14" s="23" customFormat="1" ht="15">
      <c r="A39" s="51" t="s">
        <v>138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33">
        <v>-2200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</row>
    <row r="40" spans="1:14" s="23" customFormat="1" ht="15">
      <c r="A40" s="51" t="s">
        <v>73</v>
      </c>
      <c r="B40" s="33">
        <v>10991</v>
      </c>
      <c r="C40" s="33">
        <v>14450</v>
      </c>
      <c r="D40" s="33">
        <v>14280</v>
      </c>
      <c r="E40" s="33">
        <v>14280</v>
      </c>
      <c r="F40" s="33">
        <v>14942</v>
      </c>
      <c r="G40" s="33">
        <v>14466</v>
      </c>
      <c r="H40" s="33">
        <v>16472</v>
      </c>
      <c r="I40" s="33">
        <v>27076</v>
      </c>
      <c r="J40" s="33">
        <v>25704</v>
      </c>
      <c r="K40" s="33">
        <v>12312</v>
      </c>
      <c r="L40" s="33">
        <v>13683</v>
      </c>
      <c r="M40" s="33">
        <v>41446</v>
      </c>
      <c r="N40" s="33">
        <v>95842</v>
      </c>
    </row>
    <row r="41" spans="1:14" s="23" customFormat="1" ht="19.5" customHeight="1">
      <c r="A41" s="48" t="s">
        <v>85</v>
      </c>
      <c r="B41" s="34">
        <f>SUM(B28:B40)</f>
        <v>-189062</v>
      </c>
      <c r="C41" s="34">
        <f aca="true" t="shared" si="2" ref="C41:I41">SUM(C28:C40)</f>
        <v>-162412</v>
      </c>
      <c r="D41" s="34">
        <f t="shared" si="2"/>
        <v>-216156</v>
      </c>
      <c r="E41" s="34">
        <f t="shared" si="2"/>
        <v>-216156</v>
      </c>
      <c r="F41" s="34">
        <f t="shared" si="2"/>
        <v>-219206</v>
      </c>
      <c r="G41" s="34">
        <f t="shared" si="2"/>
        <v>-204509</v>
      </c>
      <c r="H41" s="34">
        <f t="shared" si="2"/>
        <v>-312847</v>
      </c>
      <c r="I41" s="34">
        <f t="shared" si="2"/>
        <v>-743196</v>
      </c>
      <c r="J41" s="34">
        <f>SUM(J28:J40)</f>
        <v>-735395</v>
      </c>
      <c r="K41" s="34">
        <f>SUM(K28:K40)</f>
        <v>-1202338</v>
      </c>
      <c r="L41" s="34">
        <f>SUM(L28:L40)</f>
        <v>-1792226</v>
      </c>
      <c r="M41" s="34">
        <f>SUM(M28:M40)</f>
        <v>-346574</v>
      </c>
      <c r="N41" s="34">
        <f>SUM(N28:N40)</f>
        <v>-742897</v>
      </c>
    </row>
    <row r="42" spans="1:3" s="23" customFormat="1" ht="15">
      <c r="A42" s="35"/>
      <c r="B42" s="33"/>
      <c r="C42" s="33"/>
    </row>
    <row r="43" spans="1:3" s="23" customFormat="1" ht="15">
      <c r="A43" s="50" t="s">
        <v>107</v>
      </c>
      <c r="B43" s="33"/>
      <c r="C43" s="33"/>
    </row>
    <row r="44" spans="1:14" s="23" customFormat="1" ht="15">
      <c r="A44" s="52" t="s">
        <v>91</v>
      </c>
      <c r="B44" s="33">
        <v>24430</v>
      </c>
      <c r="C44" s="33">
        <v>27628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33">
        <v>83</v>
      </c>
      <c r="J44" s="33">
        <v>40</v>
      </c>
      <c r="K44" s="33">
        <v>51</v>
      </c>
      <c r="L44" s="33">
        <v>67</v>
      </c>
      <c r="M44" s="33">
        <v>314</v>
      </c>
      <c r="N44" s="33">
        <v>48</v>
      </c>
    </row>
    <row r="45" spans="1:14" s="23" customFormat="1" ht="15">
      <c r="A45" s="52" t="s">
        <v>82</v>
      </c>
      <c r="B45" s="33">
        <v>-24430</v>
      </c>
      <c r="C45" s="33">
        <v>-13273</v>
      </c>
      <c r="D45" s="72">
        <v>0</v>
      </c>
      <c r="E45" s="72">
        <v>0</v>
      </c>
      <c r="F45" s="33">
        <v>-15146</v>
      </c>
      <c r="G45" s="72">
        <v>0</v>
      </c>
      <c r="H45" s="72">
        <v>0</v>
      </c>
      <c r="I45" s="33">
        <v>-7</v>
      </c>
      <c r="J45" s="33">
        <v>-33</v>
      </c>
      <c r="K45" s="33">
        <v>-21</v>
      </c>
      <c r="L45" s="33">
        <v>-33</v>
      </c>
      <c r="M45" s="33">
        <v>-57</v>
      </c>
      <c r="N45" s="33">
        <v>-50</v>
      </c>
    </row>
    <row r="46" spans="1:14" s="23" customFormat="1" ht="15">
      <c r="A46" s="52" t="s">
        <v>151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33">
        <v>-53241</v>
      </c>
      <c r="K46" s="33">
        <v>-57495</v>
      </c>
      <c r="L46" s="33">
        <v>-59088</v>
      </c>
      <c r="M46" s="33">
        <v>-64879</v>
      </c>
      <c r="N46" s="33">
        <v>-79965</v>
      </c>
    </row>
    <row r="47" spans="1:14" s="23" customFormat="1" ht="15">
      <c r="A47" s="52" t="s">
        <v>102</v>
      </c>
      <c r="B47" s="33">
        <v>-402036</v>
      </c>
      <c r="C47" s="33">
        <v>-402036</v>
      </c>
      <c r="D47" s="33">
        <v>-402036</v>
      </c>
      <c r="E47" s="33">
        <v>-402036</v>
      </c>
      <c r="F47" s="33">
        <v>-402036</v>
      </c>
      <c r="G47" s="33">
        <v>-402036</v>
      </c>
      <c r="H47" s="33">
        <v>-469040</v>
      </c>
      <c r="I47" s="33">
        <v>-670060</v>
      </c>
      <c r="J47" s="33">
        <v>-670060</v>
      </c>
      <c r="K47" s="33">
        <v>-670060</v>
      </c>
      <c r="L47" s="33">
        <v>-670060</v>
      </c>
      <c r="M47" s="33">
        <v>-938083</v>
      </c>
      <c r="N47" s="33">
        <v>-1876167</v>
      </c>
    </row>
    <row r="48" spans="1:14" s="23" customFormat="1" ht="15.75" customHeight="1">
      <c r="A48" s="52" t="s">
        <v>81</v>
      </c>
      <c r="B48" s="33">
        <v>-234</v>
      </c>
      <c r="C48" s="33">
        <v>-281</v>
      </c>
      <c r="D48" s="33">
        <v>-72</v>
      </c>
      <c r="E48" s="33">
        <v>-72</v>
      </c>
      <c r="F48" s="33">
        <v>-43</v>
      </c>
      <c r="G48" s="72">
        <v>0</v>
      </c>
      <c r="H48" s="33">
        <v>-60</v>
      </c>
      <c r="I48" s="72">
        <v>0</v>
      </c>
      <c r="J48" s="33">
        <v>-3337</v>
      </c>
      <c r="K48" s="33">
        <v>-3625</v>
      </c>
      <c r="L48" s="33">
        <v>-4623</v>
      </c>
      <c r="M48" s="33">
        <v>-4411</v>
      </c>
      <c r="N48" s="33">
        <v>-5504</v>
      </c>
    </row>
    <row r="49" spans="1:14" s="23" customFormat="1" ht="15.75" customHeight="1">
      <c r="A49" s="52" t="s">
        <v>144</v>
      </c>
      <c r="B49" s="33"/>
      <c r="C49" s="33"/>
      <c r="D49" s="33"/>
      <c r="E49" s="33"/>
      <c r="F49" s="33"/>
      <c r="G49" s="72"/>
      <c r="H49" s="33"/>
      <c r="I49" s="33"/>
      <c r="J49" s="33"/>
      <c r="K49" s="33"/>
      <c r="L49" s="33" t="s">
        <v>154</v>
      </c>
      <c r="M49" s="33" t="s">
        <v>158</v>
      </c>
      <c r="N49" s="33" t="s">
        <v>154</v>
      </c>
    </row>
    <row r="50" spans="1:14" s="23" customFormat="1" ht="15.75" customHeight="1">
      <c r="A50" s="78" t="s">
        <v>145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33">
        <v>30</v>
      </c>
      <c r="J50" s="33">
        <v>35</v>
      </c>
      <c r="K50" s="33">
        <v>40</v>
      </c>
      <c r="L50" s="33">
        <v>23</v>
      </c>
      <c r="M50" s="33">
        <v>35</v>
      </c>
      <c r="N50" s="33">
        <v>75</v>
      </c>
    </row>
    <row r="51" spans="1:14" s="23" customFormat="1" ht="15.75" customHeight="1">
      <c r="A51" s="52" t="s">
        <v>146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33">
        <v>2660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87">
        <v>50</v>
      </c>
    </row>
    <row r="52" spans="1:14" s="23" customFormat="1" ht="19.5" customHeight="1">
      <c r="A52" s="48" t="s">
        <v>86</v>
      </c>
      <c r="B52" s="34">
        <f>SUM(B44:B51)</f>
        <v>-402270</v>
      </c>
      <c r="C52" s="34">
        <f aca="true" t="shared" si="3" ref="C52:H52">SUM(C44:C51)</f>
        <v>-387962</v>
      </c>
      <c r="D52" s="34">
        <f t="shared" si="3"/>
        <v>-402108</v>
      </c>
      <c r="E52" s="34">
        <f t="shared" si="3"/>
        <v>-402108</v>
      </c>
      <c r="F52" s="34">
        <f t="shared" si="3"/>
        <v>-417225</v>
      </c>
      <c r="G52" s="34">
        <f t="shared" si="3"/>
        <v>-402036</v>
      </c>
      <c r="H52" s="34">
        <f t="shared" si="3"/>
        <v>-466440</v>
      </c>
      <c r="I52" s="34">
        <f aca="true" t="shared" si="4" ref="I52:N52">SUM(I44:I51)</f>
        <v>-669954</v>
      </c>
      <c r="J52" s="34">
        <f t="shared" si="4"/>
        <v>-726596</v>
      </c>
      <c r="K52" s="34">
        <f t="shared" si="4"/>
        <v>-731110</v>
      </c>
      <c r="L52" s="34">
        <f t="shared" si="4"/>
        <v>-733714</v>
      </c>
      <c r="M52" s="34">
        <f t="shared" si="4"/>
        <v>-1007081</v>
      </c>
      <c r="N52" s="34">
        <f t="shared" si="4"/>
        <v>-1961513</v>
      </c>
    </row>
    <row r="53" spans="1:3" s="23" customFormat="1" ht="15">
      <c r="A53" s="35"/>
      <c r="B53" s="33"/>
      <c r="C53" s="33"/>
    </row>
    <row r="54" s="23" customFormat="1" ht="15">
      <c r="A54" s="53" t="s">
        <v>74</v>
      </c>
    </row>
    <row r="55" spans="1:14" s="23" customFormat="1" ht="15">
      <c r="A55" s="56" t="s">
        <v>75</v>
      </c>
      <c r="B55" s="38">
        <v>-6604</v>
      </c>
      <c r="C55" s="38">
        <v>1842</v>
      </c>
      <c r="D55" s="38">
        <v>6852</v>
      </c>
      <c r="E55" s="38">
        <v>6852</v>
      </c>
      <c r="F55" s="38">
        <v>2824</v>
      </c>
      <c r="G55" s="38">
        <v>-4288</v>
      </c>
      <c r="H55" s="38">
        <v>-8582</v>
      </c>
      <c r="I55" s="38">
        <v>2081</v>
      </c>
      <c r="J55" s="38">
        <v>-10525</v>
      </c>
      <c r="K55" s="38">
        <v>-1349</v>
      </c>
      <c r="L55" s="38">
        <v>-14502</v>
      </c>
      <c r="M55" s="38">
        <v>20444</v>
      </c>
      <c r="N55" s="38">
        <v>-14529</v>
      </c>
    </row>
    <row r="56" spans="1:3" s="23" customFormat="1" ht="15">
      <c r="A56" s="53"/>
      <c r="B56" s="38"/>
      <c r="C56" s="38"/>
    </row>
    <row r="57" spans="1:14" s="26" customFormat="1" ht="15">
      <c r="A57" s="54" t="s">
        <v>92</v>
      </c>
      <c r="B57" s="46">
        <f>B55+B52+B41+B24</f>
        <v>678462</v>
      </c>
      <c r="C57" s="46">
        <f>C55+C52+C41+C24</f>
        <v>-248508</v>
      </c>
      <c r="D57" s="46">
        <v>716776</v>
      </c>
      <c r="E57" s="46">
        <v>716776</v>
      </c>
      <c r="F57" s="46">
        <v>300468</v>
      </c>
      <c r="G57" s="46">
        <v>797216</v>
      </c>
      <c r="H57" s="46">
        <v>1139662</v>
      </c>
      <c r="I57" s="46">
        <v>-1184011</v>
      </c>
      <c r="J57" s="46">
        <v>-1364563</v>
      </c>
      <c r="K57" s="46">
        <v>1355125</v>
      </c>
      <c r="L57" s="46">
        <v>1690479</v>
      </c>
      <c r="M57" s="46">
        <f>M24+M41+M52+M55</f>
        <v>261325</v>
      </c>
      <c r="N57" s="46">
        <f>N24+N41+N52+N55</f>
        <v>1789252</v>
      </c>
    </row>
    <row r="58" spans="1:3" s="23" customFormat="1" ht="15">
      <c r="A58" s="54"/>
      <c r="B58" s="33"/>
      <c r="C58" s="33"/>
    </row>
    <row r="59" spans="1:14" s="23" customFormat="1" ht="15">
      <c r="A59" s="54" t="s">
        <v>103</v>
      </c>
      <c r="B59" s="43">
        <v>1706126</v>
      </c>
      <c r="C59" s="43">
        <f>B61</f>
        <v>2384588</v>
      </c>
      <c r="D59" s="43">
        <v>2136080</v>
      </c>
      <c r="E59" s="43">
        <v>2136080</v>
      </c>
      <c r="F59" s="43">
        <v>2852856</v>
      </c>
      <c r="G59" s="43">
        <v>3153324</v>
      </c>
      <c r="H59" s="43">
        <v>3950540</v>
      </c>
      <c r="I59" s="43">
        <v>5090202</v>
      </c>
      <c r="J59" s="43">
        <v>3906191</v>
      </c>
      <c r="K59" s="43">
        <v>2541628</v>
      </c>
      <c r="L59" s="43">
        <v>3896753</v>
      </c>
      <c r="M59" s="43">
        <v>5587232</v>
      </c>
      <c r="N59" s="43">
        <v>5848557</v>
      </c>
    </row>
    <row r="60" spans="1:3" s="23" customFormat="1" ht="15">
      <c r="A60" s="55"/>
      <c r="B60" s="33"/>
      <c r="C60" s="33"/>
    </row>
    <row r="61" spans="1:14" s="23" customFormat="1" ht="15.75" thickBot="1">
      <c r="A61" s="54" t="s">
        <v>104</v>
      </c>
      <c r="B61" s="65">
        <f aca="true" t="shared" si="5" ref="B61:I61">B57+B59</f>
        <v>2384588</v>
      </c>
      <c r="C61" s="65">
        <f t="shared" si="5"/>
        <v>2136080</v>
      </c>
      <c r="D61" s="65">
        <f t="shared" si="5"/>
        <v>2852856</v>
      </c>
      <c r="E61" s="65">
        <f t="shared" si="5"/>
        <v>2852856</v>
      </c>
      <c r="F61" s="65">
        <f t="shared" si="5"/>
        <v>3153324</v>
      </c>
      <c r="G61" s="65">
        <f t="shared" si="5"/>
        <v>3950540</v>
      </c>
      <c r="H61" s="65">
        <f t="shared" si="5"/>
        <v>5090202</v>
      </c>
      <c r="I61" s="65">
        <f t="shared" si="5"/>
        <v>3906191</v>
      </c>
      <c r="J61" s="65">
        <f>J57+J59</f>
        <v>2541628</v>
      </c>
      <c r="K61" s="65">
        <f>K57+K59</f>
        <v>3896753</v>
      </c>
      <c r="L61" s="65">
        <f>L57+L59</f>
        <v>5587232</v>
      </c>
      <c r="M61" s="65">
        <f>M57+M59</f>
        <v>5848557</v>
      </c>
      <c r="N61" s="65">
        <f>N57+N59</f>
        <v>7637809</v>
      </c>
    </row>
    <row r="62" spans="1:2" s="23" customFormat="1" ht="16.5" customHeight="1" thickTop="1">
      <c r="A62" s="36"/>
      <c r="B62" s="38"/>
    </row>
    <row r="63" spans="1:2" s="23" customFormat="1" ht="16.5" customHeight="1">
      <c r="A63" s="24"/>
      <c r="B63" s="28"/>
    </row>
    <row r="64" spans="1:14" s="3" customFormat="1" ht="16.5" customHeight="1">
      <c r="A64" s="82" t="s">
        <v>115</v>
      </c>
      <c r="B64" s="82"/>
      <c r="C64" s="82"/>
      <c r="D64" s="82"/>
      <c r="E64" s="82"/>
      <c r="F64" s="82"/>
      <c r="G64" s="82"/>
      <c r="H64" s="82"/>
      <c r="I64" s="82"/>
      <c r="J64" s="73"/>
      <c r="K64" s="73"/>
      <c r="L64" s="73"/>
      <c r="M64" s="73"/>
      <c r="N64" s="73"/>
    </row>
    <row r="65" spans="1:14" s="3" customFormat="1" ht="35.25" customHeight="1">
      <c r="A65" s="84" t="s">
        <v>159</v>
      </c>
      <c r="B65" s="84"/>
      <c r="C65" s="84"/>
      <c r="D65" s="84"/>
      <c r="E65" s="84"/>
      <c r="F65" s="84"/>
      <c r="G65" s="84"/>
      <c r="H65" s="84"/>
      <c r="I65" s="84"/>
      <c r="J65" s="84"/>
      <c r="K65" s="29"/>
      <c r="L65" s="29"/>
      <c r="M65" s="29"/>
      <c r="N65" s="29"/>
    </row>
    <row r="66" spans="1:2" s="30" customFormat="1" ht="15">
      <c r="A66" s="29"/>
      <c r="B66" s="25"/>
    </row>
  </sheetData>
  <sheetProtection/>
  <mergeCells count="4">
    <mergeCell ref="A64:I64"/>
    <mergeCell ref="A1:H1"/>
    <mergeCell ref="A2:H2"/>
    <mergeCell ref="A65:J65"/>
  </mergeCells>
  <printOptions horizontalCentered="1"/>
  <pageMargins left="0.1968503937007874" right="0.1968503937007874" top="0.3937007874015748" bottom="0.3937007874015748" header="0.1968503937007874" footer="0.1968503937007874"/>
  <pageSetup blackAndWhite="1"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arameter"/>
  <dimension ref="A2:B1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3.75390625" style="0" customWidth="1"/>
    <col min="2" max="2" width="15.125" style="0" customWidth="1"/>
  </cols>
  <sheetData>
    <row r="1" ht="16.5" thickBot="1"/>
    <row r="2" spans="1:2" ht="16.5" thickBot="1">
      <c r="A2" t="s">
        <v>10</v>
      </c>
      <c r="B2" s="1" t="s">
        <v>11</v>
      </c>
    </row>
    <row r="3" ht="16.5" thickBot="1"/>
    <row r="4" spans="1:2" ht="16.5" thickBot="1">
      <c r="A4" t="s">
        <v>0</v>
      </c>
      <c r="B4" s="1" t="s">
        <v>11</v>
      </c>
    </row>
    <row r="5" ht="16.5" thickBot="1"/>
    <row r="6" spans="1:2" ht="16.5" thickBot="1">
      <c r="A6" t="s">
        <v>3</v>
      </c>
      <c r="B6" s="1" t="s">
        <v>1</v>
      </c>
    </row>
    <row r="7" ht="16.5" thickBot="1"/>
    <row r="8" spans="1:2" ht="16.5" thickBot="1">
      <c r="A8" t="s">
        <v>4</v>
      </c>
      <c r="B8" s="1" t="s">
        <v>12</v>
      </c>
    </row>
    <row r="9" ht="16.5" thickBot="1"/>
    <row r="10" spans="1:2" ht="16.5" thickBot="1">
      <c r="A10" t="s">
        <v>5</v>
      </c>
      <c r="B10" s="1" t="s">
        <v>13</v>
      </c>
    </row>
    <row r="11" ht="16.5" thickBot="1"/>
    <row r="12" spans="1:2" ht="16.5" thickBot="1">
      <c r="A12" t="s">
        <v>6</v>
      </c>
      <c r="B12" s="1" t="s">
        <v>14</v>
      </c>
    </row>
    <row r="13" ht="16.5" thickBot="1"/>
    <row r="14" spans="1:2" ht="16.5" thickBot="1">
      <c r="A14" t="s">
        <v>7</v>
      </c>
      <c r="B14" s="1" t="s">
        <v>2</v>
      </c>
    </row>
    <row r="15" ht="16.5" thickBot="1"/>
    <row r="16" spans="1:2" ht="16.5" thickBot="1">
      <c r="A16" t="s">
        <v>8</v>
      </c>
      <c r="B16" s="1" t="s">
        <v>15</v>
      </c>
    </row>
    <row r="17" ht="16.5" thickBot="1"/>
    <row r="18" spans="1:2" ht="16.5" thickBot="1">
      <c r="A18" t="s">
        <v>9</v>
      </c>
      <c r="B18" s="1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shirly.ho@GUCPC801</cp:lastModifiedBy>
  <cp:lastPrinted>2023-01-18T10:14:16Z</cp:lastPrinted>
  <dcterms:created xsi:type="dcterms:W3CDTF">2005-02-27T04:12:40Z</dcterms:created>
  <dcterms:modified xsi:type="dcterms:W3CDTF">2024-01-22T06:48:01Z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1249566900</vt:i4>
  </property>
  <property fmtid="{D5CDD505-2E9C-101B-9397-08002B2CF9AE}" pid="3" name="_NewReviewCycle">
    <vt:lpwstr/>
  </property>
  <property fmtid="{D5CDD505-2E9C-101B-9397-08002B2CF9AE}" pid="4" name="_EmailSubject">
    <vt:lpwstr>FW:  創意電子 reporting package</vt:lpwstr>
  </property>
  <property fmtid="{D5CDD505-2E9C-101B-9397-08002B2CF9AE}" pid="5" name="_AuthorEmailDisplayName">
    <vt:lpwstr>Chen, Denise (TW - Hsin Chu)</vt:lpwstr>
  </property>
  <property fmtid="{D5CDD505-2E9C-101B-9397-08002B2CF9AE}" pid="6" name="_PreviousAdHocReviewCycleID">
    <vt:i4>-1039709111</vt:i4>
  </property>
  <property fmtid="{D5CDD505-2E9C-101B-9397-08002B2CF9AE}" pid="7" name="_ReviewingToolsShownOnce">
    <vt:lpwstr/>
  </property>
  <property fmtid="{D5CDD505-2E9C-101B-9397-08002B2CF9AE}" pid="8" name="SV_QUERY_LIST_4F35BF76-6C0D-4D9B-82B2-816C12CF3733">
    <vt:lpwstr>empty_477D106A-C0D6-4607-AEBD-E2C9D60EA279</vt:lpwstr>
  </property>
  <property fmtid="{D5CDD505-2E9C-101B-9397-08002B2CF9AE}" pid="9" name="SV_HIDDEN_GRID_QUERY_LIST_4F35BF76-6C0D-4D9B-82B2-816C12CF3733">
    <vt:lpwstr>empty_477D106A-C0D6-4607-AEBD-E2C9D60EA279</vt:lpwstr>
  </property>
</Properties>
</file>